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https://usaskca1-my.sharepoint.com/personal/mam880_usask_ca/Documents/IntegrOmes_OmXLab/Lab_safety &amp; inventory/Sample_submission_info&amp;forms/"/>
    </mc:Choice>
  </mc:AlternateContent>
  <xr:revisionPtr revIDLastSave="0" documentId="8_{5B050829-2C19-4DB7-AD97-36EED55C6040}" xr6:coauthVersionLast="47" xr6:coauthVersionMax="47" xr10:uidLastSave="{00000000-0000-0000-0000-000000000000}"/>
  <bookViews>
    <workbookView xWindow="38290" yWindow="-110" windowWidth="38620" windowHeight="21100" tabRatio="938" xr2:uid="{00000000-000D-0000-FFFF-FFFF00000000}"/>
  </bookViews>
  <sheets>
    <sheet name="ORC Terms &amp; Conditions" sheetId="61" r:id="rId1"/>
    <sheet name="NucleicAcid Sample Requirements" sheetId="52" r:id="rId2"/>
    <sheet name="Crude Sample Requirements" sheetId="58" r:id="rId3"/>
    <sheet name="QC Information" sheetId="12" r:id="rId4"/>
    <sheet name="Critical Info &amp; Checklist" sheetId="31" r:id="rId5"/>
    <sheet name="Sample Information" sheetId="53" r:id="rId6"/>
    <sheet name="New Data Sheet" sheetId="32" state="hidden" r:id="rId7"/>
    <sheet name="Dropdown Resources" sheetId="54" state="hidden" r:id="rId8"/>
  </sheets>
  <externalReferences>
    <externalReference r:id="rId9"/>
  </externalReferences>
  <definedNames>
    <definedName name="_xlnm._FilterDatabase" localSheetId="5" hidden="1">'Sample Information'!#REF!</definedName>
    <definedName name="Crosscheck">'New Data Sheet'!$G:$K</definedName>
    <definedName name="DNA">'Dropdown Resources'!#REF!</definedName>
    <definedName name="DNase">'New Data Sheet'!$W:$AB</definedName>
    <definedName name="Instrument">'Dropdown Resources'!$AC$2:$AL$5</definedName>
    <definedName name="LibDilution">'New Data Sheet'!#REF!</definedName>
    <definedName name="LibPrepRequired">'Dropdown Resources'!$I$3:$I$26</definedName>
    <definedName name="LibQuantit">'New Data Sheet'!$CF:$CO</definedName>
    <definedName name="NewDataSheet_DSC">[1]!Table1[#All]</definedName>
    <definedName name="NewDataSheet_UP">[1]!Table2[#All]</definedName>
    <definedName name="Prep">'New Data Sheet'!$BM:$CE</definedName>
    <definedName name="_xlnm.Print_Area" localSheetId="3">'QC Information'!$A$1:$B$14</definedName>
    <definedName name="RIN">'New Data Sheet'!$BA:$BI</definedName>
    <definedName name="RNA">'Dropdown Resources'!#REF!</definedName>
    <definedName name="SampleType">'Dropdown Resources'!$E$3:$E$12</definedName>
    <definedName name="Sequencing" localSheetId="7">'[1]New Data Sheet_DSC'!#REF!</definedName>
    <definedName name="Sequencing" localSheetId="1">'[1]New Data Sheet_DSC'!#REF!</definedName>
    <definedName name="Sequencing" localSheetId="5">'[1]New Data Sheet_DSC'!#REF!</definedName>
    <definedName name="Sequencing">'New Data Sheet'!$DT:$DW</definedName>
    <definedName name="ServiceRequired">'Dropdown Resources'!$A$56:$A$95</definedName>
    <definedName name="ServicesRequired">'Dropdown Resources'!$A$56:$A$95</definedName>
    <definedName name="Sizing">'Dropdown Resources'!$AC$2:$AK$5</definedName>
    <definedName name="SubQuantit">'New Data Sheet'!$AC:$AL</definedName>
    <definedName name="TapeStation">'New Data Sheet'!$DD:$DO</definedName>
    <definedName name="UserPrepared">'Dropdown Resources'!$G$4:$G$31</definedName>
    <definedName name="UserPrepared2">'Dropdown Resources'!$G$4:$G$31</definedName>
    <definedName name="UserPreparedLibs">'Dropdown Resources'!$G$3:$G$31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3" i="31" l="1"/>
  <c r="W3" i="32"/>
  <c r="DP4" i="32" l="1"/>
  <c r="DP5" i="32"/>
  <c r="DP6" i="32"/>
  <c r="DP7" i="32"/>
  <c r="DP8" i="32"/>
  <c r="DP9" i="32"/>
  <c r="DP10" i="32"/>
  <c r="DP11" i="32"/>
  <c r="DP12" i="32"/>
  <c r="DP13" i="32"/>
  <c r="DP14" i="32"/>
  <c r="DP15" i="32"/>
  <c r="DP16" i="32"/>
  <c r="DP17" i="32"/>
  <c r="DP18" i="32"/>
  <c r="DP19" i="32"/>
  <c r="DP20" i="32"/>
  <c r="DP21" i="32"/>
  <c r="DP22" i="32"/>
  <c r="DP23" i="32"/>
  <c r="DP24" i="32"/>
  <c r="DP25" i="32"/>
  <c r="DP26" i="32"/>
  <c r="DP27" i="32"/>
  <c r="DP28" i="32"/>
  <c r="DP29" i="32"/>
  <c r="DP30" i="32"/>
  <c r="DP31" i="32"/>
  <c r="DP32" i="32"/>
  <c r="DP33" i="32"/>
  <c r="DP34" i="32"/>
  <c r="DP35" i="32"/>
  <c r="DP36" i="32"/>
  <c r="DP37" i="32"/>
  <c r="DP38" i="32"/>
  <c r="DP39" i="32"/>
  <c r="DP40" i="32"/>
  <c r="DP41" i="32"/>
  <c r="DP42" i="32"/>
  <c r="DP43" i="32"/>
  <c r="DP44" i="32"/>
  <c r="DP45" i="32"/>
  <c r="DP46" i="32"/>
  <c r="DP47" i="32"/>
  <c r="DP48" i="32"/>
  <c r="DP49" i="32"/>
  <c r="DP50" i="32"/>
  <c r="DP51" i="32"/>
  <c r="DP52" i="32"/>
  <c r="DP53" i="32"/>
  <c r="DP54" i="32"/>
  <c r="DP55" i="32"/>
  <c r="DP56" i="32"/>
  <c r="DP57" i="32"/>
  <c r="DP58" i="32"/>
  <c r="DP59" i="32"/>
  <c r="DP60" i="32"/>
  <c r="DP61" i="32"/>
  <c r="DP62" i="32"/>
  <c r="DP63" i="32"/>
  <c r="DP64" i="32"/>
  <c r="DP65" i="32"/>
  <c r="DP66" i="32"/>
  <c r="DP67" i="32"/>
  <c r="DP68" i="32"/>
  <c r="DP69" i="32"/>
  <c r="DP70" i="32"/>
  <c r="DP71" i="32"/>
  <c r="DP72" i="32"/>
  <c r="DP73" i="32"/>
  <c r="DP74" i="32"/>
  <c r="DP75" i="32"/>
  <c r="DP76" i="32"/>
  <c r="DP77" i="32"/>
  <c r="DP78" i="32"/>
  <c r="DP79" i="32"/>
  <c r="DP80" i="32"/>
  <c r="DP81" i="32"/>
  <c r="DP82" i="32"/>
  <c r="DP83" i="32"/>
  <c r="DP84" i="32"/>
  <c r="DP85" i="32"/>
  <c r="DP86" i="32"/>
  <c r="DP87" i="32"/>
  <c r="DP88" i="32"/>
  <c r="DP89" i="32"/>
  <c r="DP90" i="32"/>
  <c r="DP91" i="32"/>
  <c r="DP92" i="32"/>
  <c r="DP93" i="32"/>
  <c r="DP94" i="32"/>
  <c r="DP95" i="32"/>
  <c r="DP96" i="32"/>
  <c r="DP97" i="32"/>
  <c r="DP98" i="32"/>
  <c r="DP99" i="32"/>
  <c r="DP100" i="32"/>
  <c r="DP101" i="32"/>
  <c r="DP102" i="32"/>
  <c r="DP103" i="32"/>
  <c r="DP104" i="32"/>
  <c r="DP105" i="32"/>
  <c r="DP106" i="32"/>
  <c r="DP107" i="32"/>
  <c r="DP108" i="32"/>
  <c r="DP109" i="32"/>
  <c r="DP110" i="32"/>
  <c r="DP111" i="32"/>
  <c r="DP112" i="32"/>
  <c r="DP113" i="32"/>
  <c r="DP114" i="32"/>
  <c r="DP115" i="32"/>
  <c r="DP116" i="32"/>
  <c r="DP117" i="32"/>
  <c r="DP118" i="32"/>
  <c r="DP119" i="32"/>
  <c r="DP120" i="32"/>
  <c r="DP121" i="32"/>
  <c r="DP122" i="32"/>
  <c r="DP123" i="32"/>
  <c r="DP124" i="32"/>
  <c r="DP125" i="32"/>
  <c r="DP126" i="32"/>
  <c r="DP127" i="32"/>
  <c r="DP128" i="32"/>
  <c r="DP129" i="32"/>
  <c r="DP130" i="32"/>
  <c r="DP131" i="32"/>
  <c r="DP132" i="32"/>
  <c r="DP133" i="32"/>
  <c r="DP134" i="32"/>
  <c r="DP135" i="32"/>
  <c r="DP136" i="32"/>
  <c r="DP137" i="32"/>
  <c r="DP138" i="32"/>
  <c r="DP139" i="32"/>
  <c r="DP140" i="32"/>
  <c r="DP141" i="32"/>
  <c r="DP142" i="32"/>
  <c r="DP143" i="32"/>
  <c r="DP144" i="32"/>
  <c r="DP145" i="32"/>
  <c r="DP146" i="32"/>
  <c r="DP147" i="32"/>
  <c r="DP148" i="32"/>
  <c r="DP149" i="32"/>
  <c r="DP150" i="32"/>
  <c r="DP151" i="32"/>
  <c r="DP152" i="32"/>
  <c r="DP153" i="32"/>
  <c r="DP154" i="32"/>
  <c r="DP155" i="32"/>
  <c r="DP156" i="32"/>
  <c r="DP157" i="32"/>
  <c r="DP158" i="32"/>
  <c r="DP159" i="32"/>
  <c r="DP160" i="32"/>
  <c r="DP161" i="32"/>
  <c r="DP162" i="32"/>
  <c r="DP163" i="32"/>
  <c r="DP164" i="32"/>
  <c r="DP165" i="32"/>
  <c r="DP166" i="32"/>
  <c r="DP167" i="32"/>
  <c r="DP168" i="32"/>
  <c r="DP169" i="32"/>
  <c r="DP170" i="32"/>
  <c r="DP171" i="32"/>
  <c r="DP172" i="32"/>
  <c r="DP173" i="32"/>
  <c r="DP174" i="32"/>
  <c r="DP175" i="32"/>
  <c r="DP176" i="32"/>
  <c r="DP177" i="32"/>
  <c r="DP178" i="32"/>
  <c r="DP179" i="32"/>
  <c r="DP180" i="32"/>
  <c r="DP181" i="32"/>
  <c r="DP182" i="32"/>
  <c r="DP183" i="32"/>
  <c r="DP184" i="32"/>
  <c r="DP185" i="32"/>
  <c r="DP186" i="32"/>
  <c r="DP187" i="32"/>
  <c r="DP188" i="32"/>
  <c r="DP189" i="32"/>
  <c r="DP190" i="32"/>
  <c r="DP191" i="32"/>
  <c r="DP192" i="32"/>
  <c r="DP193" i="32"/>
  <c r="DP194" i="32"/>
  <c r="DP195" i="32"/>
  <c r="DP196" i="32"/>
  <c r="DP197" i="32"/>
  <c r="DP198" i="32"/>
  <c r="DP199" i="32"/>
  <c r="DP200" i="32"/>
  <c r="DP201" i="32"/>
  <c r="DP202" i="32"/>
  <c r="DP203" i="32"/>
  <c r="DP204" i="32"/>
  <c r="DP205" i="32"/>
  <c r="DP206" i="32"/>
  <c r="DP207" i="32"/>
  <c r="DP208" i="32"/>
  <c r="DP209" i="32"/>
  <c r="DP210" i="32"/>
  <c r="DP211" i="32"/>
  <c r="DP212" i="32"/>
  <c r="DP213" i="32"/>
  <c r="DP214" i="32"/>
  <c r="DP215" i="32"/>
  <c r="DP216" i="32"/>
  <c r="DP217" i="32"/>
  <c r="DP218" i="32"/>
  <c r="DP219" i="32"/>
  <c r="DP220" i="32"/>
  <c r="DP221" i="32"/>
  <c r="DP222" i="32"/>
  <c r="DP223" i="32"/>
  <c r="DP224" i="32"/>
  <c r="DP225" i="32"/>
  <c r="DP226" i="32"/>
  <c r="DP227" i="32"/>
  <c r="DP228" i="32"/>
  <c r="DP229" i="32"/>
  <c r="DP230" i="32"/>
  <c r="DP231" i="32"/>
  <c r="DP232" i="32"/>
  <c r="DP233" i="32"/>
  <c r="DP234" i="32"/>
  <c r="DP235" i="32"/>
  <c r="DP236" i="32"/>
  <c r="DP237" i="32"/>
  <c r="DP238" i="32"/>
  <c r="DP239" i="32"/>
  <c r="DP240" i="32"/>
  <c r="DP241" i="32"/>
  <c r="DP242" i="32"/>
  <c r="DP243" i="32"/>
  <c r="DP244" i="32"/>
  <c r="DP245" i="32"/>
  <c r="DP246" i="32"/>
  <c r="DP247" i="32"/>
  <c r="DP248" i="32"/>
  <c r="DP249" i="32"/>
  <c r="DP250" i="32"/>
  <c r="DP251" i="32"/>
  <c r="DP252" i="32"/>
  <c r="DP253" i="32"/>
  <c r="DP254" i="32"/>
  <c r="DP255" i="32"/>
  <c r="DP256" i="32"/>
  <c r="DP257" i="32"/>
  <c r="DP258" i="32"/>
  <c r="DP259" i="32"/>
  <c r="DP260" i="32"/>
  <c r="DP261" i="32"/>
  <c r="DP262" i="32"/>
  <c r="DP263" i="32"/>
  <c r="DP264" i="32"/>
  <c r="DP265" i="32"/>
  <c r="DP266" i="32"/>
  <c r="DP267" i="32"/>
  <c r="DP268" i="32"/>
  <c r="DP269" i="32"/>
  <c r="DP270" i="32"/>
  <c r="DP271" i="32"/>
  <c r="DP272" i="32"/>
  <c r="DP273" i="32"/>
  <c r="DP274" i="32"/>
  <c r="DP275" i="32"/>
  <c r="DP276" i="32"/>
  <c r="DP277" i="32"/>
  <c r="DP278" i="32"/>
  <c r="DP279" i="32"/>
  <c r="DP280" i="32"/>
  <c r="DP281" i="32"/>
  <c r="DP282" i="32"/>
  <c r="DP283" i="32"/>
  <c r="DP284" i="32"/>
  <c r="DP285" i="32"/>
  <c r="DP286" i="32"/>
  <c r="DP287" i="32"/>
  <c r="DP288" i="32"/>
  <c r="DP289" i="32"/>
  <c r="DP290" i="32"/>
  <c r="DP291" i="32"/>
  <c r="DP292" i="32"/>
  <c r="DP293" i="32"/>
  <c r="DP294" i="32"/>
  <c r="DP295" i="32"/>
  <c r="DP296" i="32"/>
  <c r="DP297" i="32"/>
  <c r="DP298" i="32"/>
  <c r="DP299" i="32"/>
  <c r="DP300" i="32"/>
  <c r="DP301" i="32"/>
  <c r="DP302" i="32"/>
  <c r="DP303" i="32"/>
  <c r="DP304" i="32"/>
  <c r="DP305" i="32"/>
  <c r="DP306" i="32"/>
  <c r="DP307" i="32"/>
  <c r="DP308" i="32"/>
  <c r="DP309" i="32"/>
  <c r="DP310" i="32"/>
  <c r="DP311" i="32"/>
  <c r="DP312" i="32"/>
  <c r="DP313" i="32"/>
  <c r="DP314" i="32"/>
  <c r="DP315" i="32"/>
  <c r="DP316" i="32"/>
  <c r="DP317" i="32"/>
  <c r="DP318" i="32"/>
  <c r="DP319" i="32"/>
  <c r="DP320" i="32"/>
  <c r="DP321" i="32"/>
  <c r="DP322" i="32"/>
  <c r="DP323" i="32"/>
  <c r="DP324" i="32"/>
  <c r="DP325" i="32"/>
  <c r="DP326" i="32"/>
  <c r="DP327" i="32"/>
  <c r="DP328" i="32"/>
  <c r="DP329" i="32"/>
  <c r="DP330" i="32"/>
  <c r="DP331" i="32"/>
  <c r="DP332" i="32"/>
  <c r="DP333" i="32"/>
  <c r="DP334" i="32"/>
  <c r="DP335" i="32"/>
  <c r="DP336" i="32"/>
  <c r="DP337" i="32"/>
  <c r="DP338" i="32"/>
  <c r="DP339" i="32"/>
  <c r="DP340" i="32"/>
  <c r="DP341" i="32"/>
  <c r="DP342" i="32"/>
  <c r="DP343" i="32"/>
  <c r="DP344" i="32"/>
  <c r="DP345" i="32"/>
  <c r="DP346" i="32"/>
  <c r="DP347" i="32"/>
  <c r="DP348" i="32"/>
  <c r="DP349" i="32"/>
  <c r="DP350" i="32"/>
  <c r="DP351" i="32"/>
  <c r="DP352" i="32"/>
  <c r="DP353" i="32"/>
  <c r="DP354" i="32"/>
  <c r="DP355" i="32"/>
  <c r="DP356" i="32"/>
  <c r="DP357" i="32"/>
  <c r="DP358" i="32"/>
  <c r="DP359" i="32"/>
  <c r="DP360" i="32"/>
  <c r="DP361" i="32"/>
  <c r="DP362" i="32"/>
  <c r="DP363" i="32"/>
  <c r="DP364" i="32"/>
  <c r="DP365" i="32"/>
  <c r="DP366" i="32"/>
  <c r="DP367" i="32"/>
  <c r="DP368" i="32"/>
  <c r="DP369" i="32"/>
  <c r="DP370" i="32"/>
  <c r="DP371" i="32"/>
  <c r="DP372" i="32"/>
  <c r="DP373" i="32"/>
  <c r="DP374" i="32"/>
  <c r="DP375" i="32"/>
  <c r="DP376" i="32"/>
  <c r="DP377" i="32"/>
  <c r="DP378" i="32"/>
  <c r="DP379" i="32"/>
  <c r="DP380" i="32"/>
  <c r="DP381" i="32"/>
  <c r="DP382" i="32"/>
  <c r="DP383" i="32"/>
  <c r="DP384" i="32"/>
  <c r="DP385" i="32"/>
  <c r="DP386" i="32"/>
  <c r="DP3" i="32"/>
  <c r="DI4" i="32"/>
  <c r="DI5" i="32"/>
  <c r="DI6" i="32"/>
  <c r="DI7" i="32"/>
  <c r="DI8" i="32"/>
  <c r="DI9" i="32"/>
  <c r="DI10" i="32"/>
  <c r="DI11" i="32"/>
  <c r="DI12" i="32"/>
  <c r="DI13" i="32"/>
  <c r="DI14" i="32"/>
  <c r="DI15" i="32"/>
  <c r="DI16" i="32"/>
  <c r="DI17" i="32"/>
  <c r="DI18" i="32"/>
  <c r="DI19" i="32"/>
  <c r="DI20" i="32"/>
  <c r="DI21" i="32"/>
  <c r="DI22" i="32"/>
  <c r="DI23" i="32"/>
  <c r="DI24" i="32"/>
  <c r="DI25" i="32"/>
  <c r="DI26" i="32"/>
  <c r="DI27" i="32"/>
  <c r="DI28" i="32"/>
  <c r="DI29" i="32"/>
  <c r="DI30" i="32"/>
  <c r="DI31" i="32"/>
  <c r="DI32" i="32"/>
  <c r="DI33" i="32"/>
  <c r="DI34" i="32"/>
  <c r="DI35" i="32"/>
  <c r="DI36" i="32"/>
  <c r="DI37" i="32"/>
  <c r="DI38" i="32"/>
  <c r="DI39" i="32"/>
  <c r="DI40" i="32"/>
  <c r="DI41" i="32"/>
  <c r="DI42" i="32"/>
  <c r="DI43" i="32"/>
  <c r="DI44" i="32"/>
  <c r="DI45" i="32"/>
  <c r="DI46" i="32"/>
  <c r="DI47" i="32"/>
  <c r="DI48" i="32"/>
  <c r="DI49" i="32"/>
  <c r="DI50" i="32"/>
  <c r="DI51" i="32"/>
  <c r="DI52" i="32"/>
  <c r="DI53" i="32"/>
  <c r="DI54" i="32"/>
  <c r="DI55" i="32"/>
  <c r="DI56" i="32"/>
  <c r="DI57" i="32"/>
  <c r="DI58" i="32"/>
  <c r="DI59" i="32"/>
  <c r="DI60" i="32"/>
  <c r="DI61" i="32"/>
  <c r="DI62" i="32"/>
  <c r="DI63" i="32"/>
  <c r="DI64" i="32"/>
  <c r="DI65" i="32"/>
  <c r="DI66" i="32"/>
  <c r="DI67" i="32"/>
  <c r="DI68" i="32"/>
  <c r="DI69" i="32"/>
  <c r="DI70" i="32"/>
  <c r="DI71" i="32"/>
  <c r="DI72" i="32"/>
  <c r="DI73" i="32"/>
  <c r="DI74" i="32"/>
  <c r="DI75" i="32"/>
  <c r="DI76" i="32"/>
  <c r="DI77" i="32"/>
  <c r="DI78" i="32"/>
  <c r="DI79" i="32"/>
  <c r="DI80" i="32"/>
  <c r="DI81" i="32"/>
  <c r="DI82" i="32"/>
  <c r="DI83" i="32"/>
  <c r="DI84" i="32"/>
  <c r="DI85" i="32"/>
  <c r="DI86" i="32"/>
  <c r="DI87" i="32"/>
  <c r="DI88" i="32"/>
  <c r="DI89" i="32"/>
  <c r="DI90" i="32"/>
  <c r="DI91" i="32"/>
  <c r="DI92" i="32"/>
  <c r="DI93" i="32"/>
  <c r="DI94" i="32"/>
  <c r="DI95" i="32"/>
  <c r="DI96" i="32"/>
  <c r="DI97" i="32"/>
  <c r="DI98" i="32"/>
  <c r="DI99" i="32"/>
  <c r="DI100" i="32"/>
  <c r="DI101" i="32"/>
  <c r="DI102" i="32"/>
  <c r="DI103" i="32"/>
  <c r="DI104" i="32"/>
  <c r="DI105" i="32"/>
  <c r="DI106" i="32"/>
  <c r="DI107" i="32"/>
  <c r="DI108" i="32"/>
  <c r="DI109" i="32"/>
  <c r="DI110" i="32"/>
  <c r="DI111" i="32"/>
  <c r="DI112" i="32"/>
  <c r="DI113" i="32"/>
  <c r="DI114" i="32"/>
  <c r="DI115" i="32"/>
  <c r="DI116" i="32"/>
  <c r="DI117" i="32"/>
  <c r="DI118" i="32"/>
  <c r="DI119" i="32"/>
  <c r="DI120" i="32"/>
  <c r="DI121" i="32"/>
  <c r="DI122" i="32"/>
  <c r="DI123" i="32"/>
  <c r="DI124" i="32"/>
  <c r="DI125" i="32"/>
  <c r="DI126" i="32"/>
  <c r="DI127" i="32"/>
  <c r="DI128" i="32"/>
  <c r="DI129" i="32"/>
  <c r="DI130" i="32"/>
  <c r="DI131" i="32"/>
  <c r="DI132" i="32"/>
  <c r="DI133" i="32"/>
  <c r="DI134" i="32"/>
  <c r="DI135" i="32"/>
  <c r="DI136" i="32"/>
  <c r="DI137" i="32"/>
  <c r="DI138" i="32"/>
  <c r="DI139" i="32"/>
  <c r="DI140" i="32"/>
  <c r="DI141" i="32"/>
  <c r="DI142" i="32"/>
  <c r="DI143" i="32"/>
  <c r="DI144" i="32"/>
  <c r="DI145" i="32"/>
  <c r="DI146" i="32"/>
  <c r="DI147" i="32"/>
  <c r="DI148" i="32"/>
  <c r="DI149" i="32"/>
  <c r="DI150" i="32"/>
  <c r="DI151" i="32"/>
  <c r="DI152" i="32"/>
  <c r="DI153" i="32"/>
  <c r="DI154" i="32"/>
  <c r="DI155" i="32"/>
  <c r="DI156" i="32"/>
  <c r="DI157" i="32"/>
  <c r="DI158" i="32"/>
  <c r="DI159" i="32"/>
  <c r="DI160" i="32"/>
  <c r="DI161" i="32"/>
  <c r="DI162" i="32"/>
  <c r="DI163" i="32"/>
  <c r="DI164" i="32"/>
  <c r="DI165" i="32"/>
  <c r="DI166" i="32"/>
  <c r="DI167" i="32"/>
  <c r="DI168" i="32"/>
  <c r="DI169" i="32"/>
  <c r="DI170" i="32"/>
  <c r="DI171" i="32"/>
  <c r="DI172" i="32"/>
  <c r="DI173" i="32"/>
  <c r="DI174" i="32"/>
  <c r="DI175" i="32"/>
  <c r="DI176" i="32"/>
  <c r="DI177" i="32"/>
  <c r="DI178" i="32"/>
  <c r="DI179" i="32"/>
  <c r="DI180" i="32"/>
  <c r="DI181" i="32"/>
  <c r="DI182" i="32"/>
  <c r="DI183" i="32"/>
  <c r="DI184" i="32"/>
  <c r="DI185" i="32"/>
  <c r="DI186" i="32"/>
  <c r="DI187" i="32"/>
  <c r="DI188" i="32"/>
  <c r="DI189" i="32"/>
  <c r="DI190" i="32"/>
  <c r="DI191" i="32"/>
  <c r="DI192" i="32"/>
  <c r="DI193" i="32"/>
  <c r="DI194" i="32"/>
  <c r="DI195" i="32"/>
  <c r="DI196" i="32"/>
  <c r="DI197" i="32"/>
  <c r="DI198" i="32"/>
  <c r="DI199" i="32"/>
  <c r="DI200" i="32"/>
  <c r="DI201" i="32"/>
  <c r="DI202" i="32"/>
  <c r="DI203" i="32"/>
  <c r="DI204" i="32"/>
  <c r="DI205" i="32"/>
  <c r="DI206" i="32"/>
  <c r="DI207" i="32"/>
  <c r="DI208" i="32"/>
  <c r="DI209" i="32"/>
  <c r="DI210" i="32"/>
  <c r="DI211" i="32"/>
  <c r="DI212" i="32"/>
  <c r="DI213" i="32"/>
  <c r="DI214" i="32"/>
  <c r="DI215" i="32"/>
  <c r="DI216" i="32"/>
  <c r="DI217" i="32"/>
  <c r="DI218" i="32"/>
  <c r="DI219" i="32"/>
  <c r="DI220" i="32"/>
  <c r="DI221" i="32"/>
  <c r="DI222" i="32"/>
  <c r="DI223" i="32"/>
  <c r="DI224" i="32"/>
  <c r="DI225" i="32"/>
  <c r="DI226" i="32"/>
  <c r="DI227" i="32"/>
  <c r="DI228" i="32"/>
  <c r="DI229" i="32"/>
  <c r="DI230" i="32"/>
  <c r="DI231" i="32"/>
  <c r="DI232" i="32"/>
  <c r="DI233" i="32"/>
  <c r="DI234" i="32"/>
  <c r="DI235" i="32"/>
  <c r="DI236" i="32"/>
  <c r="DI237" i="32"/>
  <c r="DI238" i="32"/>
  <c r="DI239" i="32"/>
  <c r="DI240" i="32"/>
  <c r="DI241" i="32"/>
  <c r="DI242" i="32"/>
  <c r="DI243" i="32"/>
  <c r="DI244" i="32"/>
  <c r="DI245" i="32"/>
  <c r="DI246" i="32"/>
  <c r="DI247" i="32"/>
  <c r="DI248" i="32"/>
  <c r="DI249" i="32"/>
  <c r="DI250" i="32"/>
  <c r="DI251" i="32"/>
  <c r="DI252" i="32"/>
  <c r="DI253" i="32"/>
  <c r="DI254" i="32"/>
  <c r="DI255" i="32"/>
  <c r="DI256" i="32"/>
  <c r="DI257" i="32"/>
  <c r="DI258" i="32"/>
  <c r="DI259" i="32"/>
  <c r="DI260" i="32"/>
  <c r="DI261" i="32"/>
  <c r="DI262" i="32"/>
  <c r="DI263" i="32"/>
  <c r="DI264" i="32"/>
  <c r="DI265" i="32"/>
  <c r="DI266" i="32"/>
  <c r="DI267" i="32"/>
  <c r="DI268" i="32"/>
  <c r="DI269" i="32"/>
  <c r="DI270" i="32"/>
  <c r="DI271" i="32"/>
  <c r="DI272" i="32"/>
  <c r="DI273" i="32"/>
  <c r="DI274" i="32"/>
  <c r="DI275" i="32"/>
  <c r="DI276" i="32"/>
  <c r="DI277" i="32"/>
  <c r="DI278" i="32"/>
  <c r="DI279" i="32"/>
  <c r="DI280" i="32"/>
  <c r="DI281" i="32"/>
  <c r="DI282" i="32"/>
  <c r="DI283" i="32"/>
  <c r="DI284" i="32"/>
  <c r="DI285" i="32"/>
  <c r="DI286" i="32"/>
  <c r="DI287" i="32"/>
  <c r="DI288" i="32"/>
  <c r="DI289" i="32"/>
  <c r="DI290" i="32"/>
  <c r="DI291" i="32"/>
  <c r="DI292" i="32"/>
  <c r="DI293" i="32"/>
  <c r="DI294" i="32"/>
  <c r="DI295" i="32"/>
  <c r="DI296" i="32"/>
  <c r="DI297" i="32"/>
  <c r="DI298" i="32"/>
  <c r="DI299" i="32"/>
  <c r="DI300" i="32"/>
  <c r="DI301" i="32"/>
  <c r="DI302" i="32"/>
  <c r="DI303" i="32"/>
  <c r="DI304" i="32"/>
  <c r="DI305" i="32"/>
  <c r="DI306" i="32"/>
  <c r="DI307" i="32"/>
  <c r="DI308" i="32"/>
  <c r="DI309" i="32"/>
  <c r="DI310" i="32"/>
  <c r="DI311" i="32"/>
  <c r="DI312" i="32"/>
  <c r="DI313" i="32"/>
  <c r="DI314" i="32"/>
  <c r="DI315" i="32"/>
  <c r="DI316" i="32"/>
  <c r="DI317" i="32"/>
  <c r="DI318" i="32"/>
  <c r="DI319" i="32"/>
  <c r="DI320" i="32"/>
  <c r="DI321" i="32"/>
  <c r="DI322" i="32"/>
  <c r="DI323" i="32"/>
  <c r="DI324" i="32"/>
  <c r="DI325" i="32"/>
  <c r="DI326" i="32"/>
  <c r="DI327" i="32"/>
  <c r="DI328" i="32"/>
  <c r="DI329" i="32"/>
  <c r="DI330" i="32"/>
  <c r="DI331" i="32"/>
  <c r="DI332" i="32"/>
  <c r="DI333" i="32"/>
  <c r="DI334" i="32"/>
  <c r="DI335" i="32"/>
  <c r="DI336" i="32"/>
  <c r="DI337" i="32"/>
  <c r="DI338" i="32"/>
  <c r="DI339" i="32"/>
  <c r="DI340" i="32"/>
  <c r="DI341" i="32"/>
  <c r="DI342" i="32"/>
  <c r="DI343" i="32"/>
  <c r="DI344" i="32"/>
  <c r="DI345" i="32"/>
  <c r="DI346" i="32"/>
  <c r="DI347" i="32"/>
  <c r="DI348" i="32"/>
  <c r="DI349" i="32"/>
  <c r="DI350" i="32"/>
  <c r="DI351" i="32"/>
  <c r="DI352" i="32"/>
  <c r="DI353" i="32"/>
  <c r="DI354" i="32"/>
  <c r="DI355" i="32"/>
  <c r="DI356" i="32"/>
  <c r="DI357" i="32"/>
  <c r="DI358" i="32"/>
  <c r="DI359" i="32"/>
  <c r="DI360" i="32"/>
  <c r="DI361" i="32"/>
  <c r="DI362" i="32"/>
  <c r="DI363" i="32"/>
  <c r="DI364" i="32"/>
  <c r="DI365" i="32"/>
  <c r="DI366" i="32"/>
  <c r="DI367" i="32"/>
  <c r="DI368" i="32"/>
  <c r="DI369" i="32"/>
  <c r="DI370" i="32"/>
  <c r="DI371" i="32"/>
  <c r="DI372" i="32"/>
  <c r="DI373" i="32"/>
  <c r="DI374" i="32"/>
  <c r="DI375" i="32"/>
  <c r="DI376" i="32"/>
  <c r="DI377" i="32"/>
  <c r="DI378" i="32"/>
  <c r="DI379" i="32"/>
  <c r="DI380" i="32"/>
  <c r="DI381" i="32"/>
  <c r="DI382" i="32"/>
  <c r="DI383" i="32"/>
  <c r="DI384" i="32"/>
  <c r="DI385" i="32"/>
  <c r="DI386" i="32"/>
  <c r="DI3" i="32"/>
  <c r="C4" i="32"/>
  <c r="C5" i="32"/>
  <c r="C6" i="32"/>
  <c r="C7" i="32"/>
  <c r="C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52" i="32"/>
  <c r="C53" i="32"/>
  <c r="C54" i="32"/>
  <c r="C55" i="32"/>
  <c r="C56" i="32"/>
  <c r="C57" i="32"/>
  <c r="C58" i="32"/>
  <c r="C59" i="32"/>
  <c r="C60" i="32"/>
  <c r="C61" i="32"/>
  <c r="C62" i="32"/>
  <c r="C63" i="32"/>
  <c r="C64" i="32"/>
  <c r="C65" i="32"/>
  <c r="C66" i="32"/>
  <c r="C67" i="32"/>
  <c r="C68" i="32"/>
  <c r="C69" i="32"/>
  <c r="C70" i="32"/>
  <c r="C71" i="32"/>
  <c r="C72" i="32"/>
  <c r="C73" i="32"/>
  <c r="C74" i="32"/>
  <c r="C75" i="32"/>
  <c r="C76" i="32"/>
  <c r="C77" i="32"/>
  <c r="C78" i="32"/>
  <c r="C79" i="32"/>
  <c r="C80" i="32"/>
  <c r="C81" i="32"/>
  <c r="C82" i="32"/>
  <c r="C83" i="32"/>
  <c r="C84" i="32"/>
  <c r="C85" i="32"/>
  <c r="C86" i="32"/>
  <c r="C87" i="32"/>
  <c r="C88" i="32"/>
  <c r="C89" i="32"/>
  <c r="C90"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R3" i="32"/>
  <c r="E4" i="32" l="1"/>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F4" i="32"/>
  <c r="F5" i="32"/>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323" i="32"/>
  <c r="F324" i="32"/>
  <c r="F325" i="32"/>
  <c r="F326" i="32"/>
  <c r="F327" i="32"/>
  <c r="F328" i="32"/>
  <c r="F329" i="32"/>
  <c r="F330" i="32"/>
  <c r="F331" i="32"/>
  <c r="F332" i="32"/>
  <c r="F333" i="32"/>
  <c r="F334" i="32"/>
  <c r="F335" i="32"/>
  <c r="F336" i="32"/>
  <c r="F337" i="32"/>
  <c r="F338" i="32"/>
  <c r="F339" i="32"/>
  <c r="F340" i="32"/>
  <c r="F341" i="32"/>
  <c r="F342" i="32"/>
  <c r="F343" i="32"/>
  <c r="F344" i="32"/>
  <c r="F345" i="32"/>
  <c r="F346" i="32"/>
  <c r="F347" i="32"/>
  <c r="F348" i="32"/>
  <c r="F349" i="32"/>
  <c r="F350" i="32"/>
  <c r="F351" i="32"/>
  <c r="F352" i="32"/>
  <c r="F353" i="32"/>
  <c r="F354" i="32"/>
  <c r="F355" i="32"/>
  <c r="F356" i="32"/>
  <c r="F357" i="32"/>
  <c r="F358" i="32"/>
  <c r="F359" i="32"/>
  <c r="F360" i="32"/>
  <c r="F361" i="32"/>
  <c r="F362" i="32"/>
  <c r="F363" i="32"/>
  <c r="F364" i="32"/>
  <c r="F365" i="32"/>
  <c r="F366" i="32"/>
  <c r="F367" i="32"/>
  <c r="F368" i="32"/>
  <c r="F369" i="32"/>
  <c r="F370" i="32"/>
  <c r="F371" i="32"/>
  <c r="F372" i="32"/>
  <c r="F373" i="32"/>
  <c r="F374" i="32"/>
  <c r="F375" i="32"/>
  <c r="F376" i="32"/>
  <c r="F377" i="32"/>
  <c r="F378" i="32"/>
  <c r="F379" i="32"/>
  <c r="F380" i="32"/>
  <c r="F381" i="32"/>
  <c r="F382" i="32"/>
  <c r="F383" i="32"/>
  <c r="F384" i="32"/>
  <c r="F385" i="32"/>
  <c r="F386" i="32"/>
  <c r="F3" i="32"/>
  <c r="D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C3" i="32" l="1"/>
  <c r="B3" i="32" s="1"/>
  <c r="B4" i="32"/>
  <c r="B5" i="32"/>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104" i="32"/>
  <c r="B105" i="32"/>
  <c r="B106" i="32"/>
  <c r="B107" i="32"/>
  <c r="B108" i="32"/>
  <c r="B109" i="32"/>
  <c r="B110" i="32"/>
  <c r="B111" i="32"/>
  <c r="B112" i="32"/>
  <c r="B113" i="32"/>
  <c r="B114" i="32"/>
  <c r="B115" i="32"/>
  <c r="B116" i="32"/>
  <c r="B117" i="32"/>
  <c r="B118" i="32"/>
  <c r="B119" i="32"/>
  <c r="B120" i="32"/>
  <c r="B121" i="32"/>
  <c r="B122" i="32"/>
  <c r="B123" i="32"/>
  <c r="B124" i="32"/>
  <c r="B125" i="32"/>
  <c r="B126" i="32"/>
  <c r="B127" i="32"/>
  <c r="B128" i="32"/>
  <c r="B129" i="32"/>
  <c r="B130" i="32"/>
  <c r="B131" i="32"/>
  <c r="B132" i="32"/>
  <c r="B133" i="32"/>
  <c r="B134" i="32"/>
  <c r="B135" i="32"/>
  <c r="B136" i="32"/>
  <c r="B137" i="32"/>
  <c r="B138" i="32"/>
  <c r="B139" i="32"/>
  <c r="B140" i="32"/>
  <c r="B141" i="32"/>
  <c r="B142" i="32"/>
  <c r="B143" i="32"/>
  <c r="B144" i="32"/>
  <c r="B145" i="32"/>
  <c r="B146" i="32"/>
  <c r="B147" i="32"/>
  <c r="B148" i="32"/>
  <c r="B149" i="32"/>
  <c r="B150" i="32"/>
  <c r="B151" i="32"/>
  <c r="B152" i="32"/>
  <c r="B153" i="32"/>
  <c r="B154" i="32"/>
  <c r="B155" i="32"/>
  <c r="B156" i="32"/>
  <c r="B157" i="32"/>
  <c r="B158" i="32"/>
  <c r="B159" i="32"/>
  <c r="B160" i="32"/>
  <c r="B161" i="32"/>
  <c r="B162" i="32"/>
  <c r="B163" i="32"/>
  <c r="B164" i="32"/>
  <c r="B165" i="32"/>
  <c r="B166" i="32"/>
  <c r="B167" i="32"/>
  <c r="B168" i="32"/>
  <c r="B169" i="32"/>
  <c r="B170" i="32"/>
  <c r="B171" i="32"/>
  <c r="B172" i="32"/>
  <c r="B173" i="32"/>
  <c r="B174" i="32"/>
  <c r="B175" i="32"/>
  <c r="B176" i="32"/>
  <c r="B177" i="32"/>
  <c r="B178" i="32"/>
  <c r="B179" i="32"/>
  <c r="B180" i="32"/>
  <c r="B181" i="32"/>
  <c r="B182" i="32"/>
  <c r="B183" i="32"/>
  <c r="B184" i="32"/>
  <c r="B185" i="32"/>
  <c r="B186" i="32"/>
  <c r="B187" i="32"/>
  <c r="B188" i="32"/>
  <c r="B189" i="32"/>
  <c r="B190" i="32"/>
  <c r="B191" i="32"/>
  <c r="B192" i="32"/>
  <c r="B193" i="32"/>
  <c r="B194" i="32"/>
  <c r="B195" i="32"/>
  <c r="B196" i="32"/>
  <c r="B197" i="32"/>
  <c r="B198" i="32"/>
  <c r="B199" i="32"/>
  <c r="B200" i="32"/>
  <c r="B201" i="32"/>
  <c r="B202" i="32"/>
  <c r="B203" i="32"/>
  <c r="B204" i="32"/>
  <c r="B205" i="32"/>
  <c r="B206" i="32"/>
  <c r="B207" i="32"/>
  <c r="B208" i="32"/>
  <c r="B209" i="32"/>
  <c r="B210" i="32"/>
  <c r="B211" i="32"/>
  <c r="B212" i="32"/>
  <c r="B213" i="32"/>
  <c r="B214" i="32"/>
  <c r="B215" i="32"/>
  <c r="B216" i="32"/>
  <c r="B217" i="32"/>
  <c r="B218" i="32"/>
  <c r="B219" i="32"/>
  <c r="B220" i="32"/>
  <c r="B221" i="32"/>
  <c r="B222" i="32"/>
  <c r="B223" i="32"/>
  <c r="B224" i="32"/>
  <c r="B225" i="32"/>
  <c r="B226" i="32"/>
  <c r="B227" i="32"/>
  <c r="B228" i="32"/>
  <c r="B229" i="32"/>
  <c r="B230" i="32"/>
  <c r="B231" i="32"/>
  <c r="B232" i="32"/>
  <c r="B233" i="32"/>
  <c r="B234" i="32"/>
  <c r="B235" i="32"/>
  <c r="B236" i="32"/>
  <c r="B237" i="32"/>
  <c r="B238" i="32"/>
  <c r="B239" i="32"/>
  <c r="B240" i="32"/>
  <c r="B241" i="32"/>
  <c r="B242" i="32"/>
  <c r="B243" i="32"/>
  <c r="B244" i="32"/>
  <c r="B245" i="32"/>
  <c r="B246" i="32"/>
  <c r="B247" i="32"/>
  <c r="B248" i="32"/>
  <c r="B249" i="32"/>
  <c r="B250" i="32"/>
  <c r="B251" i="32"/>
  <c r="B252" i="32"/>
  <c r="B253" i="32"/>
  <c r="B254" i="32"/>
  <c r="B255" i="32"/>
  <c r="B256" i="32"/>
  <c r="B257" i="32"/>
  <c r="B258" i="32"/>
  <c r="B259" i="32"/>
  <c r="B260" i="32"/>
  <c r="B261" i="32"/>
  <c r="B262" i="32"/>
  <c r="B263" i="32"/>
  <c r="B264" i="32"/>
  <c r="B265" i="32"/>
  <c r="B266" i="32"/>
  <c r="B267" i="32"/>
  <c r="B268" i="32"/>
  <c r="B269" i="32"/>
  <c r="B270" i="32"/>
  <c r="B271" i="32"/>
  <c r="B272" i="32"/>
  <c r="B273" i="32"/>
  <c r="B274" i="32"/>
  <c r="B275" i="32"/>
  <c r="B276" i="32"/>
  <c r="B277" i="32"/>
  <c r="B278" i="32"/>
  <c r="B279" i="32"/>
  <c r="B280" i="32"/>
  <c r="B281" i="32"/>
  <c r="B282" i="32"/>
  <c r="B283" i="32"/>
  <c r="B284" i="32"/>
  <c r="B285" i="32"/>
  <c r="B286" i="32"/>
  <c r="B287" i="32"/>
  <c r="B288" i="32"/>
  <c r="B289" i="32"/>
  <c r="B290" i="32"/>
  <c r="B291" i="32"/>
  <c r="B292" i="32"/>
  <c r="B293" i="32"/>
  <c r="B294" i="32"/>
  <c r="B295" i="32"/>
  <c r="B296" i="32"/>
  <c r="B297" i="32"/>
  <c r="B298" i="32"/>
  <c r="B299" i="32"/>
  <c r="B300" i="32"/>
  <c r="B301" i="32"/>
  <c r="B302" i="32"/>
  <c r="B303" i="32"/>
  <c r="B304" i="32"/>
  <c r="B305" i="32"/>
  <c r="B306" i="32"/>
  <c r="B307" i="32"/>
  <c r="B308" i="32"/>
  <c r="B309" i="32"/>
  <c r="B310" i="32"/>
  <c r="B311" i="32"/>
  <c r="B312" i="32"/>
  <c r="B313" i="32"/>
  <c r="B314" i="32"/>
  <c r="B315" i="32"/>
  <c r="B316" i="32"/>
  <c r="B317" i="32"/>
  <c r="B318" i="32"/>
  <c r="B319" i="32"/>
  <c r="B320" i="32"/>
  <c r="B321" i="32"/>
  <c r="B322" i="32"/>
  <c r="B323" i="32"/>
  <c r="B324" i="32"/>
  <c r="B325" i="32"/>
  <c r="B326" i="32"/>
  <c r="B327" i="32"/>
  <c r="B328" i="32"/>
  <c r="B329" i="32"/>
  <c r="B330" i="32"/>
  <c r="B331" i="32"/>
  <c r="B332" i="32"/>
  <c r="B333" i="32"/>
  <c r="B334" i="32"/>
  <c r="B335" i="32"/>
  <c r="B336" i="32"/>
  <c r="B337" i="32"/>
  <c r="B338" i="32"/>
  <c r="B339" i="32"/>
  <c r="B340" i="32"/>
  <c r="B341" i="32"/>
  <c r="B342" i="32"/>
  <c r="B343" i="32"/>
  <c r="B344" i="32"/>
  <c r="B345" i="32"/>
  <c r="B346" i="32"/>
  <c r="B347" i="32"/>
  <c r="B348" i="32"/>
  <c r="B349" i="32"/>
  <c r="B350" i="32"/>
  <c r="B351" i="32"/>
  <c r="B352" i="32"/>
  <c r="B353" i="32"/>
  <c r="B354" i="32"/>
  <c r="B355" i="32"/>
  <c r="B356" i="32"/>
  <c r="B357" i="32"/>
  <c r="B358" i="32"/>
  <c r="B359" i="32"/>
  <c r="B360" i="32"/>
  <c r="B361" i="32"/>
  <c r="B362" i="32"/>
  <c r="B363" i="32"/>
  <c r="B364" i="32"/>
  <c r="B365" i="32"/>
  <c r="B366" i="32"/>
  <c r="B367" i="32"/>
  <c r="B368" i="32"/>
  <c r="B369" i="32"/>
  <c r="B370" i="32"/>
  <c r="B371" i="32"/>
  <c r="B372" i="32"/>
  <c r="B373" i="32"/>
  <c r="B374" i="32"/>
  <c r="B375" i="32"/>
  <c r="B376" i="32"/>
  <c r="B377" i="32"/>
  <c r="B378" i="32"/>
  <c r="B379" i="32"/>
  <c r="B380" i="32"/>
  <c r="B381" i="32"/>
  <c r="B382" i="32"/>
  <c r="B383" i="32"/>
  <c r="B384" i="32"/>
  <c r="B385" i="32"/>
  <c r="B386" i="32"/>
  <c r="DR3" i="32"/>
  <c r="DR26" i="32"/>
  <c r="DQ3" i="32"/>
  <c r="DR6" i="32"/>
  <c r="DR7" i="32"/>
  <c r="DR10" i="32"/>
  <c r="DR11" i="32"/>
  <c r="DR14" i="32"/>
  <c r="DR17" i="32"/>
  <c r="DR21" i="32"/>
  <c r="DR22" i="32"/>
  <c r="DR23" i="32"/>
  <c r="CQ9" i="32"/>
  <c r="CR9" i="32" s="1"/>
  <c r="DR4" i="32"/>
  <c r="DR5" i="32"/>
  <c r="DR8" i="32"/>
  <c r="DR9" i="32"/>
  <c r="DR12" i="32"/>
  <c r="DR13" i="32"/>
  <c r="DR15" i="32"/>
  <c r="DR16" i="32"/>
  <c r="DR18" i="32"/>
  <c r="DR19" i="32"/>
  <c r="DR20" i="32"/>
  <c r="DR24" i="32"/>
  <c r="DR25" i="32"/>
  <c r="DU3" i="32"/>
  <c r="DV3" i="32" s="1"/>
  <c r="DU7" i="32"/>
  <c r="DV7" i="32" s="1"/>
  <c r="DU8" i="32"/>
  <c r="DV8" i="32" s="1"/>
  <c r="DU10" i="32"/>
  <c r="DV10" i="32" s="1"/>
  <c r="DU12" i="32"/>
  <c r="DV12" i="32" s="1"/>
  <c r="DU14" i="32"/>
  <c r="DV14" i="32" s="1"/>
  <c r="DU18" i="32"/>
  <c r="DV18" i="32" s="1"/>
  <c r="DU19" i="32"/>
  <c r="DV19" i="32" s="1"/>
  <c r="DU20" i="32"/>
  <c r="DV20" i="32" s="1"/>
  <c r="DU22" i="32"/>
  <c r="DV22" i="32" s="1"/>
  <c r="DU23" i="32"/>
  <c r="DV23" i="32" s="1"/>
  <c r="DU26" i="32"/>
  <c r="DV26" i="32" s="1"/>
  <c r="DU27" i="32"/>
  <c r="DV27" i="32" s="1"/>
  <c r="DU28" i="32"/>
  <c r="DV28" i="32" s="1"/>
  <c r="DU29" i="32"/>
  <c r="DV29" i="32" s="1"/>
  <c r="DU30" i="32"/>
  <c r="DV30" i="32" s="1"/>
  <c r="DU31" i="32"/>
  <c r="DV31" i="32" s="1"/>
  <c r="DU32" i="32"/>
  <c r="DV32" i="32" s="1"/>
  <c r="DU33" i="32"/>
  <c r="DV33" i="32" s="1"/>
  <c r="DU34" i="32"/>
  <c r="DV34" i="32" s="1"/>
  <c r="DU35" i="32"/>
  <c r="DV35" i="32" s="1"/>
  <c r="DU36" i="32"/>
  <c r="DV36" i="32" s="1"/>
  <c r="DU37" i="32"/>
  <c r="DV37" i="32" s="1"/>
  <c r="DU38" i="32"/>
  <c r="DV38" i="32" s="1"/>
  <c r="DU39" i="32"/>
  <c r="DV39" i="32" s="1"/>
  <c r="DU40" i="32"/>
  <c r="DV40" i="32" s="1"/>
  <c r="DU41" i="32"/>
  <c r="DV41" i="32" s="1"/>
  <c r="DU42" i="32"/>
  <c r="DV42" i="32" s="1"/>
  <c r="DU43" i="32"/>
  <c r="DV43" i="32" s="1"/>
  <c r="DU44" i="32"/>
  <c r="DV44" i="32" s="1"/>
  <c r="DU45" i="32"/>
  <c r="DV45" i="32" s="1"/>
  <c r="DU46" i="32"/>
  <c r="DV46" i="32" s="1"/>
  <c r="DU47" i="32"/>
  <c r="DV47" i="32" s="1"/>
  <c r="DU48" i="32"/>
  <c r="DV48" i="32" s="1"/>
  <c r="DU49" i="32"/>
  <c r="DV49" i="32" s="1"/>
  <c r="DU50" i="32"/>
  <c r="DV50" i="32" s="1"/>
  <c r="DU51" i="32"/>
  <c r="DV51" i="32" s="1"/>
  <c r="DU52" i="32"/>
  <c r="DV52" i="32" s="1"/>
  <c r="DU53" i="32"/>
  <c r="DV53" i="32" s="1"/>
  <c r="DU54" i="32"/>
  <c r="DV54" i="32" s="1"/>
  <c r="DU55" i="32"/>
  <c r="DV55" i="32" s="1"/>
  <c r="DU56" i="32"/>
  <c r="DV56" i="32" s="1"/>
  <c r="DU57" i="32"/>
  <c r="DV57" i="32" s="1"/>
  <c r="DU58" i="32"/>
  <c r="DV58" i="32" s="1"/>
  <c r="DU59" i="32"/>
  <c r="DV59" i="32" s="1"/>
  <c r="DU60" i="32"/>
  <c r="DV60" i="32" s="1"/>
  <c r="DU61" i="32"/>
  <c r="DV61" i="32" s="1"/>
  <c r="DU62" i="32"/>
  <c r="DV62" i="32" s="1"/>
  <c r="DU63" i="32"/>
  <c r="DV63" i="32" s="1"/>
  <c r="DU64" i="32"/>
  <c r="DV64" i="32" s="1"/>
  <c r="DU65" i="32"/>
  <c r="DV65" i="32" s="1"/>
  <c r="DU66" i="32"/>
  <c r="DV66" i="32" s="1"/>
  <c r="DU67" i="32"/>
  <c r="DV67" i="32" s="1"/>
  <c r="DU68" i="32"/>
  <c r="DV68" i="32" s="1"/>
  <c r="DU69" i="32"/>
  <c r="DV69" i="32" s="1"/>
  <c r="DU70" i="32"/>
  <c r="DV70" i="32" s="1"/>
  <c r="DU71" i="32"/>
  <c r="DV71" i="32" s="1"/>
  <c r="DU72" i="32"/>
  <c r="DV72" i="32" s="1"/>
  <c r="DU73" i="32"/>
  <c r="DV73" i="32" s="1"/>
  <c r="DU74" i="32"/>
  <c r="DV74" i="32" s="1"/>
  <c r="DU75" i="32"/>
  <c r="DV75" i="32" s="1"/>
  <c r="DU76" i="32"/>
  <c r="DV76" i="32" s="1"/>
  <c r="DU77" i="32"/>
  <c r="DV77" i="32" s="1"/>
  <c r="DU78" i="32"/>
  <c r="DV78" i="32" s="1"/>
  <c r="DU79" i="32"/>
  <c r="DV79" i="32" s="1"/>
  <c r="DU80" i="32"/>
  <c r="DV80" i="32" s="1"/>
  <c r="DU81" i="32"/>
  <c r="DV81" i="32" s="1"/>
  <c r="DU82" i="32"/>
  <c r="DV82" i="32" s="1"/>
  <c r="DU83" i="32"/>
  <c r="DV83" i="32" s="1"/>
  <c r="DU84" i="32"/>
  <c r="DV84" i="32" s="1"/>
  <c r="DU85" i="32"/>
  <c r="DV85" i="32" s="1"/>
  <c r="DU86" i="32"/>
  <c r="DV86" i="32" s="1"/>
  <c r="DU87" i="32"/>
  <c r="DV87" i="32" s="1"/>
  <c r="DU88" i="32"/>
  <c r="DV88" i="32" s="1"/>
  <c r="DU89" i="32"/>
  <c r="DV89" i="32" s="1"/>
  <c r="DU90" i="32"/>
  <c r="DV90" i="32" s="1"/>
  <c r="DU91" i="32"/>
  <c r="DV91" i="32" s="1"/>
  <c r="DU92" i="32"/>
  <c r="DV92" i="32" s="1"/>
  <c r="DU93" i="32"/>
  <c r="DV93" i="32" s="1"/>
  <c r="DU94" i="32"/>
  <c r="DV94" i="32" s="1"/>
  <c r="DU95" i="32"/>
  <c r="DV95" i="32" s="1"/>
  <c r="DU96" i="32"/>
  <c r="DV96" i="32" s="1"/>
  <c r="DU97" i="32"/>
  <c r="DV97" i="32" s="1"/>
  <c r="DU98" i="32"/>
  <c r="DV98" i="32" s="1"/>
  <c r="DU99" i="32"/>
  <c r="DV99" i="32" s="1"/>
  <c r="DU100" i="32"/>
  <c r="DV100" i="32" s="1"/>
  <c r="DU101" i="32"/>
  <c r="DV101" i="32" s="1"/>
  <c r="DU102" i="32"/>
  <c r="DV102" i="32" s="1"/>
  <c r="DU103" i="32"/>
  <c r="DV103" i="32" s="1"/>
  <c r="DU104" i="32"/>
  <c r="DV104" i="32" s="1"/>
  <c r="DU105" i="32"/>
  <c r="DV105" i="32" s="1"/>
  <c r="DU106" i="32"/>
  <c r="DV106" i="32" s="1"/>
  <c r="DU107" i="32"/>
  <c r="DV107" i="32" s="1"/>
  <c r="DU108" i="32"/>
  <c r="DV108" i="32" s="1"/>
  <c r="DU109" i="32"/>
  <c r="DV109" i="32" s="1"/>
  <c r="DU110" i="32"/>
  <c r="DV110" i="32" s="1"/>
  <c r="DU111" i="32"/>
  <c r="DV111" i="32" s="1"/>
  <c r="DU112" i="32"/>
  <c r="DV112" i="32" s="1"/>
  <c r="DU113" i="32"/>
  <c r="DV113" i="32" s="1"/>
  <c r="DU114" i="32"/>
  <c r="DV114" i="32" s="1"/>
  <c r="DU115" i="32"/>
  <c r="DV115" i="32" s="1"/>
  <c r="DU116" i="32"/>
  <c r="DV116" i="32" s="1"/>
  <c r="DU117" i="32"/>
  <c r="DV117" i="32" s="1"/>
  <c r="DU118" i="32"/>
  <c r="DV118" i="32" s="1"/>
  <c r="DU119" i="32"/>
  <c r="DV119" i="32" s="1"/>
  <c r="DU120" i="32"/>
  <c r="DV120" i="32" s="1"/>
  <c r="DU121" i="32"/>
  <c r="DV121" i="32" s="1"/>
  <c r="DU122" i="32"/>
  <c r="DV122" i="32" s="1"/>
  <c r="DU123" i="32"/>
  <c r="DV123" i="32" s="1"/>
  <c r="DU124" i="32"/>
  <c r="DV124" i="32" s="1"/>
  <c r="DU125" i="32"/>
  <c r="DV125" i="32" s="1"/>
  <c r="DU126" i="32"/>
  <c r="DV126" i="32" s="1"/>
  <c r="DU127" i="32"/>
  <c r="DV127" i="32" s="1"/>
  <c r="DU128" i="32"/>
  <c r="DV128" i="32" s="1"/>
  <c r="DU129" i="32"/>
  <c r="DV129" i="32" s="1"/>
  <c r="DU130" i="32"/>
  <c r="DV130" i="32" s="1"/>
  <c r="DU131" i="32"/>
  <c r="DV131" i="32" s="1"/>
  <c r="DU132" i="32"/>
  <c r="DV132" i="32" s="1"/>
  <c r="DU133" i="32"/>
  <c r="DV133" i="32" s="1"/>
  <c r="DU134" i="32"/>
  <c r="DV134" i="32" s="1"/>
  <c r="DU135" i="32"/>
  <c r="DV135" i="32" s="1"/>
  <c r="DU136" i="32"/>
  <c r="DV136" i="32" s="1"/>
  <c r="DU137" i="32"/>
  <c r="DV137" i="32" s="1"/>
  <c r="DU138" i="32"/>
  <c r="DV138" i="32" s="1"/>
  <c r="DU139" i="32"/>
  <c r="DV139" i="32" s="1"/>
  <c r="DU140" i="32"/>
  <c r="DV140" i="32" s="1"/>
  <c r="DU141" i="32"/>
  <c r="DV141" i="32" s="1"/>
  <c r="DU142" i="32"/>
  <c r="DV142" i="32" s="1"/>
  <c r="DU143" i="32"/>
  <c r="DV143" i="32" s="1"/>
  <c r="DU144" i="32"/>
  <c r="DV144" i="32" s="1"/>
  <c r="DU145" i="32"/>
  <c r="DV145" i="32" s="1"/>
  <c r="DU146" i="32"/>
  <c r="DV146" i="32" s="1"/>
  <c r="DU147" i="32"/>
  <c r="DV147" i="32" s="1"/>
  <c r="DU148" i="32"/>
  <c r="DV148" i="32" s="1"/>
  <c r="DU149" i="32"/>
  <c r="DV149" i="32" s="1"/>
  <c r="DU150" i="32"/>
  <c r="DV150" i="32" s="1"/>
  <c r="DU151" i="32"/>
  <c r="DV151" i="32" s="1"/>
  <c r="DU152" i="32"/>
  <c r="DV152" i="32" s="1"/>
  <c r="DU153" i="32"/>
  <c r="DV153" i="32" s="1"/>
  <c r="DU154" i="32"/>
  <c r="DV154" i="32" s="1"/>
  <c r="DU155" i="32"/>
  <c r="DV155" i="32" s="1"/>
  <c r="DU156" i="32"/>
  <c r="DV156" i="32" s="1"/>
  <c r="DU157" i="32"/>
  <c r="DV157" i="32" s="1"/>
  <c r="DU158" i="32"/>
  <c r="DV158" i="32" s="1"/>
  <c r="DU159" i="32"/>
  <c r="DV159" i="32" s="1"/>
  <c r="DU160" i="32"/>
  <c r="DV160" i="32" s="1"/>
  <c r="DU161" i="32"/>
  <c r="DV161" i="32" s="1"/>
  <c r="DU162" i="32"/>
  <c r="DV162" i="32" s="1"/>
  <c r="DU163" i="32"/>
  <c r="DV163" i="32" s="1"/>
  <c r="DU164" i="32"/>
  <c r="DV164" i="32" s="1"/>
  <c r="DU165" i="32"/>
  <c r="DV165" i="32" s="1"/>
  <c r="DU166" i="32"/>
  <c r="DV166" i="32" s="1"/>
  <c r="DU167" i="32"/>
  <c r="DV167" i="32" s="1"/>
  <c r="DU168" i="32"/>
  <c r="DV168" i="32" s="1"/>
  <c r="DU169" i="32"/>
  <c r="DV169" i="32" s="1"/>
  <c r="DU170" i="32"/>
  <c r="DV170" i="32" s="1"/>
  <c r="DU171" i="32"/>
  <c r="DV171" i="32" s="1"/>
  <c r="DU172" i="32"/>
  <c r="DV172" i="32" s="1"/>
  <c r="DU173" i="32"/>
  <c r="DV173" i="32" s="1"/>
  <c r="DU174" i="32"/>
  <c r="DV174" i="32" s="1"/>
  <c r="DU175" i="32"/>
  <c r="DV175" i="32" s="1"/>
  <c r="DU176" i="32"/>
  <c r="DV176" i="32" s="1"/>
  <c r="DU177" i="32"/>
  <c r="DV177" i="32" s="1"/>
  <c r="DU178" i="32"/>
  <c r="DV178" i="32" s="1"/>
  <c r="DU179" i="32"/>
  <c r="DV179" i="32" s="1"/>
  <c r="DU180" i="32"/>
  <c r="DV180" i="32" s="1"/>
  <c r="DU181" i="32"/>
  <c r="DV181" i="32" s="1"/>
  <c r="DU182" i="32"/>
  <c r="DV182" i="32" s="1"/>
  <c r="DU183" i="32"/>
  <c r="DV183" i="32" s="1"/>
  <c r="DU184" i="32"/>
  <c r="DV184" i="32" s="1"/>
  <c r="DU185" i="32"/>
  <c r="DV185" i="32" s="1"/>
  <c r="DU186" i="32"/>
  <c r="DV186" i="32" s="1"/>
  <c r="DU187" i="32"/>
  <c r="DV187" i="32" s="1"/>
  <c r="DU188" i="32"/>
  <c r="DV188" i="32" s="1"/>
  <c r="DU189" i="32"/>
  <c r="DV189" i="32" s="1"/>
  <c r="DU190" i="32"/>
  <c r="DV190" i="32" s="1"/>
  <c r="DU191" i="32"/>
  <c r="DV191" i="32" s="1"/>
  <c r="DU192" i="32"/>
  <c r="DV192" i="32" s="1"/>
  <c r="DU193" i="32"/>
  <c r="DV193" i="32" s="1"/>
  <c r="DU194" i="32"/>
  <c r="DV194" i="32" s="1"/>
  <c r="DU195" i="32"/>
  <c r="DV195" i="32" s="1"/>
  <c r="DU196" i="32"/>
  <c r="DV196" i="32" s="1"/>
  <c r="DU197" i="32"/>
  <c r="DV197" i="32" s="1"/>
  <c r="DU198" i="32"/>
  <c r="DV198" i="32" s="1"/>
  <c r="DU199" i="32"/>
  <c r="DV199" i="32" s="1"/>
  <c r="DU200" i="32"/>
  <c r="DV200" i="32" s="1"/>
  <c r="DU201" i="32"/>
  <c r="DV201" i="32" s="1"/>
  <c r="DU202" i="32"/>
  <c r="DV202" i="32" s="1"/>
  <c r="DU203" i="32"/>
  <c r="DV203" i="32" s="1"/>
  <c r="DU204" i="32"/>
  <c r="DV204" i="32" s="1"/>
  <c r="DU205" i="32"/>
  <c r="DV205" i="32" s="1"/>
  <c r="DU206" i="32"/>
  <c r="DV206" i="32" s="1"/>
  <c r="DU207" i="32"/>
  <c r="DV207" i="32" s="1"/>
  <c r="DU208" i="32"/>
  <c r="DV208" i="32" s="1"/>
  <c r="DU209" i="32"/>
  <c r="DV209" i="32" s="1"/>
  <c r="DU210" i="32"/>
  <c r="DV210" i="32" s="1"/>
  <c r="DU211" i="32"/>
  <c r="DV211" i="32" s="1"/>
  <c r="DU212" i="32"/>
  <c r="DV212" i="32" s="1"/>
  <c r="DU213" i="32"/>
  <c r="DV213" i="32" s="1"/>
  <c r="DU214" i="32"/>
  <c r="DV214" i="32" s="1"/>
  <c r="DU215" i="32"/>
  <c r="DV215" i="32" s="1"/>
  <c r="DU216" i="32"/>
  <c r="DV216" i="32" s="1"/>
  <c r="DU217" i="32"/>
  <c r="DV217" i="32" s="1"/>
  <c r="DU218" i="32"/>
  <c r="DV218" i="32" s="1"/>
  <c r="DU219" i="32"/>
  <c r="DV219" i="32" s="1"/>
  <c r="DU220" i="32"/>
  <c r="DV220" i="32" s="1"/>
  <c r="DU221" i="32"/>
  <c r="DV221" i="32" s="1"/>
  <c r="DU222" i="32"/>
  <c r="DV222" i="32" s="1"/>
  <c r="DU223" i="32"/>
  <c r="DV223" i="32" s="1"/>
  <c r="DU224" i="32"/>
  <c r="DV224" i="32" s="1"/>
  <c r="DU225" i="32"/>
  <c r="DV225" i="32" s="1"/>
  <c r="DU226" i="32"/>
  <c r="DV226" i="32" s="1"/>
  <c r="DU227" i="32"/>
  <c r="DV227" i="32" s="1"/>
  <c r="DU228" i="32"/>
  <c r="DV228" i="32" s="1"/>
  <c r="DU229" i="32"/>
  <c r="DV229" i="32" s="1"/>
  <c r="DU230" i="32"/>
  <c r="DV230" i="32" s="1"/>
  <c r="DU231" i="32"/>
  <c r="DV231" i="32" s="1"/>
  <c r="DU232" i="32"/>
  <c r="DV232" i="32" s="1"/>
  <c r="DU233" i="32"/>
  <c r="DV233" i="32" s="1"/>
  <c r="DU234" i="32"/>
  <c r="DV234" i="32" s="1"/>
  <c r="DU235" i="32"/>
  <c r="DV235" i="32" s="1"/>
  <c r="DU236" i="32"/>
  <c r="DV236" i="32" s="1"/>
  <c r="DU237" i="32"/>
  <c r="DV237" i="32" s="1"/>
  <c r="DU238" i="32"/>
  <c r="DV238" i="32" s="1"/>
  <c r="DU239" i="32"/>
  <c r="DV239" i="32" s="1"/>
  <c r="DU240" i="32"/>
  <c r="DV240" i="32" s="1"/>
  <c r="DU241" i="32"/>
  <c r="DV241" i="32" s="1"/>
  <c r="DU242" i="32"/>
  <c r="DV242" i="32" s="1"/>
  <c r="DU243" i="32"/>
  <c r="DV243" i="32" s="1"/>
  <c r="DU244" i="32"/>
  <c r="DV244" i="32" s="1"/>
  <c r="DU245" i="32"/>
  <c r="DV245" i="32" s="1"/>
  <c r="DU246" i="32"/>
  <c r="DV246" i="32" s="1"/>
  <c r="DU247" i="32"/>
  <c r="DV247" i="32" s="1"/>
  <c r="DU248" i="32"/>
  <c r="DV248" i="32" s="1"/>
  <c r="DU249" i="32"/>
  <c r="DV249" i="32" s="1"/>
  <c r="DU250" i="32"/>
  <c r="DV250" i="32" s="1"/>
  <c r="DU251" i="32"/>
  <c r="DV251" i="32" s="1"/>
  <c r="DU252" i="32"/>
  <c r="DV252" i="32" s="1"/>
  <c r="DU253" i="32"/>
  <c r="DV253" i="32" s="1"/>
  <c r="DU254" i="32"/>
  <c r="DV254" i="32" s="1"/>
  <c r="DU255" i="32"/>
  <c r="DV255" i="32" s="1"/>
  <c r="DU256" i="32"/>
  <c r="DV256" i="32" s="1"/>
  <c r="DU257" i="32"/>
  <c r="DV257" i="32" s="1"/>
  <c r="DU258" i="32"/>
  <c r="DV258" i="32" s="1"/>
  <c r="DU259" i="32"/>
  <c r="DV259" i="32" s="1"/>
  <c r="DU260" i="32"/>
  <c r="DV260" i="32" s="1"/>
  <c r="DU261" i="32"/>
  <c r="DV261" i="32" s="1"/>
  <c r="DU262" i="32"/>
  <c r="DV262" i="32" s="1"/>
  <c r="DU263" i="32"/>
  <c r="DV263" i="32" s="1"/>
  <c r="DU264" i="32"/>
  <c r="DV264" i="32" s="1"/>
  <c r="DU265" i="32"/>
  <c r="DV265" i="32" s="1"/>
  <c r="DU266" i="32"/>
  <c r="DV266" i="32" s="1"/>
  <c r="DU267" i="32"/>
  <c r="DV267" i="32" s="1"/>
  <c r="DU268" i="32"/>
  <c r="DV268" i="32" s="1"/>
  <c r="DU269" i="32"/>
  <c r="DV269" i="32" s="1"/>
  <c r="DU270" i="32"/>
  <c r="DV270" i="32" s="1"/>
  <c r="DU271" i="32"/>
  <c r="DV271" i="32" s="1"/>
  <c r="DU272" i="32"/>
  <c r="DV272" i="32" s="1"/>
  <c r="DU273" i="32"/>
  <c r="DV273" i="32" s="1"/>
  <c r="DU274" i="32"/>
  <c r="DV274" i="32" s="1"/>
  <c r="DU275" i="32"/>
  <c r="DV275" i="32" s="1"/>
  <c r="DU276" i="32"/>
  <c r="DV276" i="32" s="1"/>
  <c r="DU277" i="32"/>
  <c r="DV277" i="32" s="1"/>
  <c r="DU278" i="32"/>
  <c r="DV278" i="32" s="1"/>
  <c r="DU279" i="32"/>
  <c r="DV279" i="32" s="1"/>
  <c r="DU280" i="32"/>
  <c r="DV280" i="32" s="1"/>
  <c r="DU281" i="32"/>
  <c r="DV281" i="32" s="1"/>
  <c r="DU282" i="32"/>
  <c r="DV282" i="32" s="1"/>
  <c r="DU283" i="32"/>
  <c r="DV283" i="32" s="1"/>
  <c r="DU284" i="32"/>
  <c r="DV284" i="32" s="1"/>
  <c r="DU285" i="32"/>
  <c r="DV285" i="32" s="1"/>
  <c r="DU286" i="32"/>
  <c r="DV286" i="32" s="1"/>
  <c r="DU287" i="32"/>
  <c r="DV287" i="32" s="1"/>
  <c r="DU288" i="32"/>
  <c r="DV288" i="32" s="1"/>
  <c r="DU289" i="32"/>
  <c r="DV289" i="32" s="1"/>
  <c r="DU290" i="32"/>
  <c r="DV290" i="32" s="1"/>
  <c r="DU291" i="32"/>
  <c r="DV291" i="32" s="1"/>
  <c r="DU292" i="32"/>
  <c r="DV292" i="32" s="1"/>
  <c r="DU293" i="32"/>
  <c r="DV293" i="32" s="1"/>
  <c r="DU294" i="32"/>
  <c r="DV294" i="32" s="1"/>
  <c r="DU295" i="32"/>
  <c r="DV295" i="32" s="1"/>
  <c r="DU296" i="32"/>
  <c r="DV296" i="32" s="1"/>
  <c r="DU297" i="32"/>
  <c r="DV297" i="32" s="1"/>
  <c r="DU298" i="32"/>
  <c r="DV298" i="32" s="1"/>
  <c r="DU299" i="32"/>
  <c r="DV299" i="32" s="1"/>
  <c r="DU300" i="32"/>
  <c r="DV300" i="32" s="1"/>
  <c r="DU301" i="32"/>
  <c r="DV301" i="32" s="1"/>
  <c r="DU302" i="32"/>
  <c r="DV302" i="32" s="1"/>
  <c r="DU303" i="32"/>
  <c r="DV303" i="32" s="1"/>
  <c r="DU304" i="32"/>
  <c r="DV304" i="32" s="1"/>
  <c r="DU305" i="32"/>
  <c r="DV305" i="32" s="1"/>
  <c r="DU306" i="32"/>
  <c r="DV306" i="32" s="1"/>
  <c r="DU307" i="32"/>
  <c r="DV307" i="32" s="1"/>
  <c r="DU308" i="32"/>
  <c r="DV308" i="32" s="1"/>
  <c r="DU309" i="32"/>
  <c r="DV309" i="32" s="1"/>
  <c r="DU310" i="32"/>
  <c r="DV310" i="32" s="1"/>
  <c r="DU311" i="32"/>
  <c r="DV311" i="32" s="1"/>
  <c r="DU312" i="32"/>
  <c r="DV312" i="32" s="1"/>
  <c r="DU313" i="32"/>
  <c r="DV313" i="32" s="1"/>
  <c r="DU314" i="32"/>
  <c r="DV314" i="32" s="1"/>
  <c r="DU315" i="32"/>
  <c r="DV315" i="32" s="1"/>
  <c r="DU316" i="32"/>
  <c r="DV316" i="32" s="1"/>
  <c r="DU317" i="32"/>
  <c r="DV317" i="32" s="1"/>
  <c r="DU318" i="32"/>
  <c r="DV318" i="32" s="1"/>
  <c r="DU319" i="32"/>
  <c r="DV319" i="32" s="1"/>
  <c r="DU320" i="32"/>
  <c r="DV320" i="32" s="1"/>
  <c r="DU321" i="32"/>
  <c r="DV321" i="32" s="1"/>
  <c r="DU322" i="32"/>
  <c r="DV322" i="32" s="1"/>
  <c r="DU323" i="32"/>
  <c r="DV323" i="32" s="1"/>
  <c r="DU324" i="32"/>
  <c r="DV324" i="32" s="1"/>
  <c r="DU325" i="32"/>
  <c r="DV325" i="32" s="1"/>
  <c r="DU326" i="32"/>
  <c r="DV326" i="32" s="1"/>
  <c r="DU327" i="32"/>
  <c r="DV327" i="32" s="1"/>
  <c r="DU328" i="32"/>
  <c r="DV328" i="32" s="1"/>
  <c r="DU329" i="32"/>
  <c r="DV329" i="32" s="1"/>
  <c r="DU330" i="32"/>
  <c r="DV330" i="32" s="1"/>
  <c r="DU331" i="32"/>
  <c r="DV331" i="32" s="1"/>
  <c r="DU332" i="32"/>
  <c r="DV332" i="32" s="1"/>
  <c r="DU333" i="32"/>
  <c r="DV333" i="32" s="1"/>
  <c r="DU334" i="32"/>
  <c r="DV334" i="32" s="1"/>
  <c r="DU335" i="32"/>
  <c r="DV335" i="32" s="1"/>
  <c r="DU336" i="32"/>
  <c r="DV336" i="32" s="1"/>
  <c r="DU337" i="32"/>
  <c r="DV337" i="32" s="1"/>
  <c r="DU338" i="32"/>
  <c r="DV338" i="32" s="1"/>
  <c r="DU339" i="32"/>
  <c r="DV339" i="32" s="1"/>
  <c r="DU340" i="32"/>
  <c r="DV340" i="32" s="1"/>
  <c r="DU341" i="32"/>
  <c r="DV341" i="32" s="1"/>
  <c r="DU342" i="32"/>
  <c r="DV342" i="32" s="1"/>
  <c r="DU343" i="32"/>
  <c r="DV343" i="32" s="1"/>
  <c r="DU344" i="32"/>
  <c r="DV344" i="32" s="1"/>
  <c r="DU345" i="32"/>
  <c r="DV345" i="32" s="1"/>
  <c r="DU346" i="32"/>
  <c r="DV346" i="32" s="1"/>
  <c r="DU347" i="32"/>
  <c r="DV347" i="32" s="1"/>
  <c r="DU348" i="32"/>
  <c r="DV348" i="32" s="1"/>
  <c r="DU349" i="32"/>
  <c r="DV349" i="32" s="1"/>
  <c r="DU350" i="32"/>
  <c r="DV350" i="32" s="1"/>
  <c r="DU351" i="32"/>
  <c r="DV351" i="32" s="1"/>
  <c r="DU352" i="32"/>
  <c r="DV352" i="32" s="1"/>
  <c r="DU353" i="32"/>
  <c r="DV353" i="32" s="1"/>
  <c r="DU354" i="32"/>
  <c r="DV354" i="32" s="1"/>
  <c r="DU355" i="32"/>
  <c r="DV355" i="32" s="1"/>
  <c r="DU356" i="32"/>
  <c r="DV356" i="32" s="1"/>
  <c r="DU357" i="32"/>
  <c r="DV357" i="32" s="1"/>
  <c r="DU358" i="32"/>
  <c r="DV358" i="32" s="1"/>
  <c r="DU359" i="32"/>
  <c r="DV359" i="32" s="1"/>
  <c r="DU360" i="32"/>
  <c r="DV360" i="32" s="1"/>
  <c r="DU361" i="32"/>
  <c r="DV361" i="32" s="1"/>
  <c r="DU362" i="32"/>
  <c r="DV362" i="32" s="1"/>
  <c r="DU363" i="32"/>
  <c r="DV363" i="32" s="1"/>
  <c r="DU364" i="32"/>
  <c r="DV364" i="32" s="1"/>
  <c r="DU365" i="32"/>
  <c r="DV365" i="32" s="1"/>
  <c r="DU366" i="32"/>
  <c r="DV366" i="32" s="1"/>
  <c r="DU367" i="32"/>
  <c r="DV367" i="32" s="1"/>
  <c r="DU368" i="32"/>
  <c r="DV368" i="32" s="1"/>
  <c r="DU369" i="32"/>
  <c r="DV369" i="32" s="1"/>
  <c r="DU370" i="32"/>
  <c r="DV370" i="32" s="1"/>
  <c r="DU371" i="32"/>
  <c r="DV371" i="32" s="1"/>
  <c r="DU372" i="32"/>
  <c r="DV372" i="32" s="1"/>
  <c r="DU373" i="32"/>
  <c r="DV373" i="32" s="1"/>
  <c r="DU374" i="32"/>
  <c r="DV374" i="32" s="1"/>
  <c r="DU375" i="32"/>
  <c r="DV375" i="32" s="1"/>
  <c r="DU376" i="32"/>
  <c r="DV376" i="32" s="1"/>
  <c r="DU377" i="32"/>
  <c r="DV377" i="32" s="1"/>
  <c r="DU378" i="32"/>
  <c r="DV378" i="32" s="1"/>
  <c r="DU379" i="32"/>
  <c r="DV379" i="32" s="1"/>
  <c r="DU380" i="32"/>
  <c r="DV380" i="32" s="1"/>
  <c r="DU381" i="32"/>
  <c r="DV381" i="32" s="1"/>
  <c r="DU382" i="32"/>
  <c r="DV382" i="32" s="1"/>
  <c r="DU383" i="32"/>
  <c r="DV383" i="32" s="1"/>
  <c r="DU384" i="32"/>
  <c r="DV384" i="32" s="1"/>
  <c r="DU385" i="32"/>
  <c r="DV385" i="32" s="1"/>
  <c r="DU386" i="32"/>
  <c r="DV386" i="32" s="1"/>
  <c r="CS3" i="32"/>
  <c r="CS9" i="32"/>
  <c r="AN19" i="32"/>
  <c r="AO19" i="32" s="1"/>
  <c r="AP19" i="32" s="1"/>
  <c r="AN20" i="32"/>
  <c r="AO20" i="32" s="1"/>
  <c r="AP20" i="32" s="1"/>
  <c r="AN21" i="32"/>
  <c r="AO21" i="32" s="1"/>
  <c r="AP21" i="32" s="1"/>
  <c r="AN22" i="32"/>
  <c r="AO22" i="32" s="1"/>
  <c r="AP22" i="32" s="1"/>
  <c r="AN23" i="32"/>
  <c r="AO23" i="32" s="1"/>
  <c r="AP23" i="32" s="1"/>
  <c r="AN24" i="32"/>
  <c r="AO24" i="32" s="1"/>
  <c r="AP24" i="32" s="1"/>
  <c r="AN25" i="32"/>
  <c r="AO25" i="32"/>
  <c r="AP25" i="32" s="1"/>
  <c r="AN26" i="32"/>
  <c r="AO26" i="32"/>
  <c r="AP26" i="32" s="1"/>
  <c r="AN27" i="32"/>
  <c r="AO27" i="32" s="1"/>
  <c r="AP27" i="32" s="1"/>
  <c r="AN28" i="32"/>
  <c r="AO28" i="32" s="1"/>
  <c r="AP28" i="32" s="1"/>
  <c r="AN29" i="32"/>
  <c r="AO29" i="32"/>
  <c r="AP29" i="32" s="1"/>
  <c r="AN30" i="32"/>
  <c r="AO30" i="32"/>
  <c r="AP30" i="32"/>
  <c r="AN31" i="32"/>
  <c r="AO31" i="32"/>
  <c r="AP31" i="32" s="1"/>
  <c r="AN32" i="32"/>
  <c r="AO32" i="32" s="1"/>
  <c r="AP32" i="32" s="1"/>
  <c r="AN33" i="32"/>
  <c r="AO33" i="32" s="1"/>
  <c r="AP33" i="32" s="1"/>
  <c r="AN34" i="32"/>
  <c r="AO34" i="32"/>
  <c r="AP34" i="32" s="1"/>
  <c r="AN35" i="32"/>
  <c r="AO35" i="32" s="1"/>
  <c r="AP35" i="32" s="1"/>
  <c r="AN36" i="32"/>
  <c r="AO36" i="32" s="1"/>
  <c r="AP36" i="32" s="1"/>
  <c r="AN37" i="32"/>
  <c r="AO37" i="32" s="1"/>
  <c r="AP37" i="32" s="1"/>
  <c r="AN38" i="32"/>
  <c r="AO38" i="32"/>
  <c r="AP38" i="32" s="1"/>
  <c r="AN39" i="32"/>
  <c r="AO39" i="32" s="1"/>
  <c r="AP39" i="32" s="1"/>
  <c r="AN40" i="32"/>
  <c r="AO40" i="32" s="1"/>
  <c r="AP40" i="32" s="1"/>
  <c r="AN41" i="32"/>
  <c r="AO41" i="32"/>
  <c r="AP41" i="32" s="1"/>
  <c r="AN42" i="32"/>
  <c r="AO42" i="32" s="1"/>
  <c r="AP42" i="32" s="1"/>
  <c r="AN43" i="32"/>
  <c r="AO43" i="32" s="1"/>
  <c r="AP43" i="32" s="1"/>
  <c r="AN44" i="32"/>
  <c r="AO44" i="32" s="1"/>
  <c r="AP44" i="32" s="1"/>
  <c r="AN45" i="32"/>
  <c r="AO45" i="32"/>
  <c r="AP45" i="32" s="1"/>
  <c r="AN46" i="32"/>
  <c r="AO46" i="32" s="1"/>
  <c r="AP46" i="32" s="1"/>
  <c r="AN47" i="32"/>
  <c r="AO47" i="32" s="1"/>
  <c r="AP47" i="32" s="1"/>
  <c r="AN48" i="32"/>
  <c r="AO48" i="32" s="1"/>
  <c r="AP48" i="32" s="1"/>
  <c r="AN49" i="32"/>
  <c r="AO49" i="32"/>
  <c r="AP49" i="32" s="1"/>
  <c r="AN50" i="32"/>
  <c r="AO50" i="32"/>
  <c r="AP50" i="32" s="1"/>
  <c r="AN51" i="32"/>
  <c r="AO51" i="32"/>
  <c r="AP51" i="32" s="1"/>
  <c r="AN52" i="32"/>
  <c r="AO52" i="32" s="1"/>
  <c r="AP52" i="32" s="1"/>
  <c r="AN53" i="32"/>
  <c r="AO53" i="32" s="1"/>
  <c r="AP53" i="32" s="1"/>
  <c r="AN54" i="32"/>
  <c r="AO54" i="32"/>
  <c r="AP54" i="32" s="1"/>
  <c r="AN55" i="32"/>
  <c r="AO55" i="32"/>
  <c r="AP55" i="32" s="1"/>
  <c r="AN56" i="32"/>
  <c r="AO56" i="32" s="1"/>
  <c r="AP56" i="32" s="1"/>
  <c r="AN57" i="32"/>
  <c r="AO57" i="32" s="1"/>
  <c r="AP57" i="32" s="1"/>
  <c r="AN58" i="32"/>
  <c r="AO58" i="32" s="1"/>
  <c r="AP58" i="32" s="1"/>
  <c r="AN59" i="32"/>
  <c r="AO59" i="32"/>
  <c r="AP59" i="32" s="1"/>
  <c r="AN60" i="32"/>
  <c r="AO60" i="32" s="1"/>
  <c r="AP60" i="32" s="1"/>
  <c r="AN61" i="32"/>
  <c r="AO61" i="32" s="1"/>
  <c r="AP61" i="32" s="1"/>
  <c r="AN62" i="32"/>
  <c r="AO62" i="32" s="1"/>
  <c r="AP62" i="32" s="1"/>
  <c r="AN63" i="32"/>
  <c r="AO63" i="32" s="1"/>
  <c r="AP63" i="32" s="1"/>
  <c r="AN64" i="32"/>
  <c r="AO64" i="32" s="1"/>
  <c r="AP64" i="32" s="1"/>
  <c r="AN65" i="32"/>
  <c r="AO65" i="32"/>
  <c r="AP65" i="32" s="1"/>
  <c r="AN66" i="32"/>
  <c r="AO66" i="32"/>
  <c r="AP66" i="32"/>
  <c r="AN67" i="32"/>
  <c r="AO67" i="32"/>
  <c r="AP67" i="32"/>
  <c r="AN68" i="32"/>
  <c r="AO68" i="32" s="1"/>
  <c r="AP68" i="32" s="1"/>
  <c r="AN69" i="32"/>
  <c r="AO69" i="32" s="1"/>
  <c r="AP69" i="32" s="1"/>
  <c r="AN70" i="32"/>
  <c r="AO70" i="32"/>
  <c r="AP70" i="32"/>
  <c r="AN71" i="32"/>
  <c r="AO71" i="32"/>
  <c r="AP71" i="32"/>
  <c r="AN72" i="32"/>
  <c r="AO72" i="32" s="1"/>
  <c r="AP72" i="32" s="1"/>
  <c r="AN73" i="32"/>
  <c r="AO73" i="32" s="1"/>
  <c r="AP73" i="32" s="1"/>
  <c r="AN74" i="32"/>
  <c r="AO74" i="32"/>
  <c r="AP74" i="32" s="1"/>
  <c r="AN75" i="32"/>
  <c r="AO75" i="32"/>
  <c r="AP75" i="32"/>
  <c r="AN76" i="32"/>
  <c r="AO76" i="32" s="1"/>
  <c r="AP76" i="32" s="1"/>
  <c r="AN77" i="32"/>
  <c r="AO77" i="32" s="1"/>
  <c r="AP77" i="32" s="1"/>
  <c r="AN78" i="32"/>
  <c r="AO78" i="32"/>
  <c r="AP78" i="32" s="1"/>
  <c r="AN79" i="32"/>
  <c r="AO79" i="32"/>
  <c r="AP79" i="32" s="1"/>
  <c r="AN80" i="32"/>
  <c r="AO80" i="32" s="1"/>
  <c r="AP80" i="32" s="1"/>
  <c r="AN81" i="32"/>
  <c r="AO81" i="32"/>
  <c r="AP81" i="32" s="1"/>
  <c r="AN82" i="32"/>
  <c r="AO82" i="32" s="1"/>
  <c r="AP82" i="32" s="1"/>
  <c r="AN83" i="32"/>
  <c r="AO83" i="32" s="1"/>
  <c r="AP83" i="32" s="1"/>
  <c r="AN84" i="32"/>
  <c r="AO84" i="32" s="1"/>
  <c r="AP84" i="32" s="1"/>
  <c r="AN85" i="32"/>
  <c r="AO85" i="32" s="1"/>
  <c r="AP85" i="32" s="1"/>
  <c r="AN86" i="32"/>
  <c r="AO86" i="32" s="1"/>
  <c r="AP86" i="32" s="1"/>
  <c r="AN87" i="32"/>
  <c r="AO87" i="32" s="1"/>
  <c r="AP87" i="32" s="1"/>
  <c r="AN88" i="32"/>
  <c r="AO88" i="32" s="1"/>
  <c r="AP88" i="32" s="1"/>
  <c r="AN89" i="32"/>
  <c r="AO89" i="32"/>
  <c r="AP89" i="32" s="1"/>
  <c r="AN90" i="32"/>
  <c r="AO90" i="32"/>
  <c r="AP90" i="32" s="1"/>
  <c r="AN91" i="32"/>
  <c r="AO91" i="32" s="1"/>
  <c r="AP91" i="32" s="1"/>
  <c r="AN92" i="32"/>
  <c r="AO92" i="32" s="1"/>
  <c r="AP92" i="32" s="1"/>
  <c r="AN93" i="32"/>
  <c r="AO93" i="32"/>
  <c r="AP93" i="32" s="1"/>
  <c r="AN94" i="32"/>
  <c r="AO94" i="32"/>
  <c r="AP94" i="32"/>
  <c r="AN95" i="32"/>
  <c r="AO95" i="32"/>
  <c r="AP95" i="32" s="1"/>
  <c r="AN96" i="32"/>
  <c r="AO96" i="32" s="1"/>
  <c r="AP96" i="32" s="1"/>
  <c r="AN97" i="32"/>
  <c r="AO97" i="32" s="1"/>
  <c r="AP97" i="32" s="1"/>
  <c r="AN98" i="32"/>
  <c r="AO98" i="32"/>
  <c r="AP98" i="32" s="1"/>
  <c r="AN99" i="32"/>
  <c r="AO99" i="32" s="1"/>
  <c r="AP99" i="32" s="1"/>
  <c r="AN100" i="32"/>
  <c r="AO100" i="32" s="1"/>
  <c r="AP100" i="32" s="1"/>
  <c r="AN101" i="32"/>
  <c r="AO101" i="32" s="1"/>
  <c r="AP101" i="32" s="1"/>
  <c r="AN102" i="32"/>
  <c r="AO102" i="32"/>
  <c r="AP102" i="32" s="1"/>
  <c r="AN103" i="32"/>
  <c r="AO103" i="32" s="1"/>
  <c r="AP103" i="32" s="1"/>
  <c r="AN104" i="32"/>
  <c r="AO104" i="32" s="1"/>
  <c r="AP104" i="32" s="1"/>
  <c r="AN105" i="32"/>
  <c r="AO105" i="32"/>
  <c r="AP105" i="32" s="1"/>
  <c r="AN106" i="32"/>
  <c r="AO106" i="32" s="1"/>
  <c r="AP106" i="32" s="1"/>
  <c r="AN107" i="32"/>
  <c r="AO107" i="32" s="1"/>
  <c r="AP107" i="32" s="1"/>
  <c r="AN108" i="32"/>
  <c r="AO108" i="32" s="1"/>
  <c r="AP108" i="32" s="1"/>
  <c r="AN109" i="32"/>
  <c r="AO109" i="32"/>
  <c r="AP109" i="32" s="1"/>
  <c r="AN110" i="32"/>
  <c r="AO110" i="32" s="1"/>
  <c r="AP110" i="32" s="1"/>
  <c r="AN4" i="32"/>
  <c r="AO4" i="32"/>
  <c r="AP4" i="32"/>
  <c r="AN5" i="32"/>
  <c r="AO5" i="32" s="1"/>
  <c r="AP5" i="32" s="1"/>
  <c r="AN6" i="32"/>
  <c r="AO6" i="32"/>
  <c r="AP6" i="32" s="1"/>
  <c r="AN7" i="32"/>
  <c r="AO7" i="32"/>
  <c r="AP7" i="32" s="1"/>
  <c r="AN8" i="32"/>
  <c r="AO8" i="32"/>
  <c r="AP8" i="32" s="1"/>
  <c r="AN9" i="32"/>
  <c r="AO9" i="32" s="1"/>
  <c r="AP9" i="32" s="1"/>
  <c r="AN10" i="32"/>
  <c r="AO10" i="32" s="1"/>
  <c r="AP10" i="32" s="1"/>
  <c r="AN11" i="32"/>
  <c r="AO11" i="32"/>
  <c r="AP11" i="32" s="1"/>
  <c r="AN12" i="32"/>
  <c r="AO12" i="32"/>
  <c r="AP12" i="32" s="1"/>
  <c r="AN13" i="32"/>
  <c r="AO13" i="32" s="1"/>
  <c r="AP13" i="32" s="1"/>
  <c r="AN14" i="32"/>
  <c r="AO14" i="32" s="1"/>
  <c r="AP14" i="32" s="1"/>
  <c r="AN15" i="32"/>
  <c r="AO15" i="32" s="1"/>
  <c r="AP15" i="32" s="1"/>
  <c r="AN16" i="32"/>
  <c r="AO16" i="32"/>
  <c r="AP16" i="32" s="1"/>
  <c r="AN17" i="32"/>
  <c r="AO17" i="32" s="1"/>
  <c r="AP17" i="32" s="1"/>
  <c r="AN18" i="32"/>
  <c r="AO18" i="32" s="1"/>
  <c r="AP18" i="32" s="1"/>
  <c r="AN3" i="32"/>
  <c r="AO3" i="32" s="1"/>
  <c r="AP3" i="32" s="1"/>
  <c r="W4" i="32"/>
  <c r="W5" i="32"/>
  <c r="W6" i="32"/>
  <c r="W7" i="32"/>
  <c r="W8" i="32"/>
  <c r="W9" i="32"/>
  <c r="W10" i="32"/>
  <c r="W11" i="32"/>
  <c r="W12" i="32"/>
  <c r="W13" i="32"/>
  <c r="W14" i="32"/>
  <c r="W15" i="32"/>
  <c r="W16" i="32"/>
  <c r="W17" i="32"/>
  <c r="W18" i="32"/>
  <c r="W19" i="32"/>
  <c r="W20" i="32"/>
  <c r="W21" i="32"/>
  <c r="W22" i="32"/>
  <c r="W23" i="32"/>
  <c r="W24" i="32"/>
  <c r="W25" i="32"/>
  <c r="W26" i="32"/>
  <c r="W27" i="32"/>
  <c r="W28" i="32"/>
  <c r="W29" i="32"/>
  <c r="W30" i="32"/>
  <c r="W31" i="32"/>
  <c r="W32" i="32"/>
  <c r="W33" i="32"/>
  <c r="W34" i="32"/>
  <c r="W35" i="32"/>
  <c r="W36" i="32"/>
  <c r="W37" i="32"/>
  <c r="W38" i="32"/>
  <c r="W39" i="32"/>
  <c r="W40" i="32"/>
  <c r="W41" i="32"/>
  <c r="W42" i="32"/>
  <c r="W43" i="32"/>
  <c r="W44" i="32"/>
  <c r="W45" i="32"/>
  <c r="W46" i="32"/>
  <c r="W47" i="32"/>
  <c r="W48" i="32"/>
  <c r="W49" i="32"/>
  <c r="W50" i="32"/>
  <c r="W51" i="32"/>
  <c r="W52" i="32"/>
  <c r="W53" i="32"/>
  <c r="W54" i="32"/>
  <c r="W55" i="32"/>
  <c r="W56" i="32"/>
  <c r="W57" i="32"/>
  <c r="W58" i="32"/>
  <c r="W59" i="32"/>
  <c r="W60" i="32"/>
  <c r="W61" i="32"/>
  <c r="W62" i="32"/>
  <c r="W63" i="32"/>
  <c r="W64" i="32"/>
  <c r="W65" i="32"/>
  <c r="W66" i="32"/>
  <c r="W67" i="32"/>
  <c r="W68" i="32"/>
  <c r="W69" i="32"/>
  <c r="W70" i="32"/>
  <c r="W71" i="32"/>
  <c r="W72" i="32"/>
  <c r="W73" i="32"/>
  <c r="W74" i="32"/>
  <c r="W75" i="32"/>
  <c r="W76" i="32"/>
  <c r="W77" i="32"/>
  <c r="W78" i="32"/>
  <c r="W79" i="32"/>
  <c r="W80" i="32"/>
  <c r="W81" i="32"/>
  <c r="W82" i="32"/>
  <c r="W83" i="32"/>
  <c r="W84" i="32"/>
  <c r="W85" i="32"/>
  <c r="W86" i="32"/>
  <c r="W87" i="32"/>
  <c r="W88" i="32"/>
  <c r="W89" i="32"/>
  <c r="W90" i="32"/>
  <c r="W91" i="32"/>
  <c r="W92" i="32"/>
  <c r="W93" i="32"/>
  <c r="W94" i="32"/>
  <c r="W95" i="32"/>
  <c r="W96" i="32"/>
  <c r="W97" i="32"/>
  <c r="W98" i="32"/>
  <c r="W99" i="32"/>
  <c r="W100" i="32"/>
  <c r="W101" i="32"/>
  <c r="W102" i="32"/>
  <c r="W103" i="32"/>
  <c r="W104" i="32"/>
  <c r="W105" i="32"/>
  <c r="W106" i="32"/>
  <c r="W107" i="32"/>
  <c r="W108" i="32"/>
  <c r="W109" i="32"/>
  <c r="W110" i="32"/>
  <c r="W111" i="32"/>
  <c r="W112" i="32"/>
  <c r="W113" i="32"/>
  <c r="W114" i="32"/>
  <c r="W115" i="32"/>
  <c r="W116" i="32"/>
  <c r="W117" i="32"/>
  <c r="W118" i="32"/>
  <c r="W119" i="32"/>
  <c r="W120" i="32"/>
  <c r="W121" i="32"/>
  <c r="W122" i="32"/>
  <c r="W123" i="32"/>
  <c r="W124" i="32"/>
  <c r="W125" i="32"/>
  <c r="W126" i="32"/>
  <c r="W127" i="32"/>
  <c r="W128" i="32"/>
  <c r="W129" i="32"/>
  <c r="W130" i="32"/>
  <c r="W131" i="32"/>
  <c r="W132" i="32"/>
  <c r="W133" i="32"/>
  <c r="W134" i="32"/>
  <c r="W135" i="32"/>
  <c r="W136" i="32"/>
  <c r="W137" i="32"/>
  <c r="W138" i="32"/>
  <c r="W139" i="32"/>
  <c r="W140" i="32"/>
  <c r="W141" i="32"/>
  <c r="W142" i="32"/>
  <c r="W143" i="32"/>
  <c r="W144" i="32"/>
  <c r="W145" i="32"/>
  <c r="W146" i="32"/>
  <c r="W147" i="32"/>
  <c r="W148" i="32"/>
  <c r="W149" i="32"/>
  <c r="W150" i="32"/>
  <c r="W151" i="32"/>
  <c r="W152" i="32"/>
  <c r="W153" i="32"/>
  <c r="W154" i="32"/>
  <c r="W155" i="32"/>
  <c r="W156" i="32"/>
  <c r="W157" i="32"/>
  <c r="W158" i="32"/>
  <c r="W159" i="32"/>
  <c r="W160" i="32"/>
  <c r="W161" i="32"/>
  <c r="W162" i="32"/>
  <c r="W163" i="32"/>
  <c r="W164" i="32"/>
  <c r="W165" i="32"/>
  <c r="W166" i="32"/>
  <c r="W167" i="32"/>
  <c r="W168" i="32"/>
  <c r="W169" i="32"/>
  <c r="W170" i="32"/>
  <c r="W171" i="32"/>
  <c r="W172" i="32"/>
  <c r="W173" i="32"/>
  <c r="W174" i="32"/>
  <c r="W175" i="32"/>
  <c r="W176" i="32"/>
  <c r="W177" i="32"/>
  <c r="W178" i="32"/>
  <c r="W179" i="32"/>
  <c r="W180" i="32"/>
  <c r="W181" i="32"/>
  <c r="W182" i="32"/>
  <c r="W183" i="32"/>
  <c r="W184" i="32"/>
  <c r="W185" i="32"/>
  <c r="W186" i="32"/>
  <c r="W187" i="32"/>
  <c r="W188" i="32"/>
  <c r="W189" i="32"/>
  <c r="W190" i="32"/>
  <c r="W191" i="32"/>
  <c r="W192" i="32"/>
  <c r="W193" i="32"/>
  <c r="W194" i="32"/>
  <c r="W195" i="32"/>
  <c r="W196" i="32"/>
  <c r="W197" i="32"/>
  <c r="W198" i="32"/>
  <c r="W199" i="32"/>
  <c r="W200" i="32"/>
  <c r="W201" i="32"/>
  <c r="W202" i="32"/>
  <c r="W203" i="32"/>
  <c r="W204" i="32"/>
  <c r="W205" i="32"/>
  <c r="W206" i="32"/>
  <c r="W207" i="32"/>
  <c r="W208" i="32"/>
  <c r="W209" i="32"/>
  <c r="W210" i="32"/>
  <c r="W211" i="32"/>
  <c r="W212" i="32"/>
  <c r="W213" i="32"/>
  <c r="W214" i="32"/>
  <c r="W215" i="32"/>
  <c r="W216" i="32"/>
  <c r="W217" i="32"/>
  <c r="W218" i="32"/>
  <c r="W219" i="32"/>
  <c r="W220" i="32"/>
  <c r="W221" i="32"/>
  <c r="W222" i="32"/>
  <c r="W223" i="32"/>
  <c r="W224" i="32"/>
  <c r="W225" i="32"/>
  <c r="W226" i="32"/>
  <c r="W227" i="32"/>
  <c r="W228" i="32"/>
  <c r="W229" i="32"/>
  <c r="W230" i="32"/>
  <c r="W231" i="32"/>
  <c r="W232" i="32"/>
  <c r="W233" i="32"/>
  <c r="W234" i="32"/>
  <c r="W235" i="32"/>
  <c r="W236" i="32"/>
  <c r="W237" i="32"/>
  <c r="W238" i="32"/>
  <c r="W239" i="32"/>
  <c r="W240" i="32"/>
  <c r="W241" i="32"/>
  <c r="W242" i="32"/>
  <c r="W243" i="32"/>
  <c r="W244" i="32"/>
  <c r="W245" i="32"/>
  <c r="W246" i="32"/>
  <c r="W247" i="32"/>
  <c r="W248" i="32"/>
  <c r="W249" i="32"/>
  <c r="W250" i="32"/>
  <c r="W251" i="32"/>
  <c r="W252" i="32"/>
  <c r="W253" i="32"/>
  <c r="W254" i="32"/>
  <c r="W255" i="32"/>
  <c r="W256" i="32"/>
  <c r="W257" i="32"/>
  <c r="W258" i="32"/>
  <c r="W259" i="32"/>
  <c r="W260" i="32"/>
  <c r="W261" i="32"/>
  <c r="W262" i="32"/>
  <c r="W263" i="32"/>
  <c r="W264" i="32"/>
  <c r="W265" i="32"/>
  <c r="W266" i="32"/>
  <c r="W267" i="32"/>
  <c r="W268" i="32"/>
  <c r="W269" i="32"/>
  <c r="W270" i="32"/>
  <c r="W271" i="32"/>
  <c r="W272" i="32"/>
  <c r="W273" i="32"/>
  <c r="W274" i="32"/>
  <c r="W275" i="32"/>
  <c r="W276" i="32"/>
  <c r="W277" i="32"/>
  <c r="W278" i="32"/>
  <c r="W279" i="32"/>
  <c r="W280" i="32"/>
  <c r="W281" i="32"/>
  <c r="W282" i="32"/>
  <c r="W283" i="32"/>
  <c r="W284" i="32"/>
  <c r="W285" i="32"/>
  <c r="W286" i="32"/>
  <c r="W287" i="32"/>
  <c r="W288" i="32"/>
  <c r="W289" i="32"/>
  <c r="W290" i="32"/>
  <c r="W291" i="32"/>
  <c r="W292" i="32"/>
  <c r="W293" i="32"/>
  <c r="W294" i="32"/>
  <c r="W295" i="32"/>
  <c r="W296" i="32"/>
  <c r="W297" i="32"/>
  <c r="W298" i="32"/>
  <c r="W299" i="32"/>
  <c r="W300" i="32"/>
  <c r="W301" i="32"/>
  <c r="W302" i="32"/>
  <c r="W303" i="32"/>
  <c r="W304" i="32"/>
  <c r="W305" i="32"/>
  <c r="W306" i="32"/>
  <c r="W307" i="32"/>
  <c r="W308" i="32"/>
  <c r="W309" i="32"/>
  <c r="W310" i="32"/>
  <c r="W311" i="32"/>
  <c r="W312" i="32"/>
  <c r="W313" i="32"/>
  <c r="W314" i="32"/>
  <c r="W315" i="32"/>
  <c r="W316" i="32"/>
  <c r="W317" i="32"/>
  <c r="W318" i="32"/>
  <c r="W319" i="32"/>
  <c r="W320" i="32"/>
  <c r="W321" i="32"/>
  <c r="W322" i="32"/>
  <c r="W323" i="32"/>
  <c r="W324" i="32"/>
  <c r="W325" i="32"/>
  <c r="W326" i="32"/>
  <c r="W327" i="32"/>
  <c r="W328" i="32"/>
  <c r="W329" i="32"/>
  <c r="W330" i="32"/>
  <c r="W331" i="32"/>
  <c r="W332" i="32"/>
  <c r="W333" i="32"/>
  <c r="W334" i="32"/>
  <c r="W335" i="32"/>
  <c r="W336" i="32"/>
  <c r="W337" i="32"/>
  <c r="W338" i="32"/>
  <c r="W339" i="32"/>
  <c r="W340" i="32"/>
  <c r="W341" i="32"/>
  <c r="W342" i="32"/>
  <c r="W343" i="32"/>
  <c r="W344" i="32"/>
  <c r="W345" i="32"/>
  <c r="W346" i="32"/>
  <c r="W347" i="32"/>
  <c r="W348" i="32"/>
  <c r="W349" i="32"/>
  <c r="W350" i="32"/>
  <c r="W351" i="32"/>
  <c r="W352" i="32"/>
  <c r="W353" i="32"/>
  <c r="W354" i="32"/>
  <c r="W355" i="32"/>
  <c r="W356" i="32"/>
  <c r="W357" i="32"/>
  <c r="W358" i="32"/>
  <c r="W359" i="32"/>
  <c r="W360" i="32"/>
  <c r="W361" i="32"/>
  <c r="W362" i="32"/>
  <c r="W363" i="32"/>
  <c r="W364" i="32"/>
  <c r="W365" i="32"/>
  <c r="W366" i="32"/>
  <c r="W367" i="32"/>
  <c r="W368" i="32"/>
  <c r="W369" i="32"/>
  <c r="W370" i="32"/>
  <c r="W371" i="32"/>
  <c r="W372" i="32"/>
  <c r="W373" i="32"/>
  <c r="W374" i="32"/>
  <c r="W375" i="32"/>
  <c r="W376" i="32"/>
  <c r="W377" i="32"/>
  <c r="W378" i="32"/>
  <c r="W379" i="32"/>
  <c r="W380" i="32"/>
  <c r="W381" i="32"/>
  <c r="W382" i="32"/>
  <c r="W383" i="32"/>
  <c r="W384" i="32"/>
  <c r="W385" i="32"/>
  <c r="W386" i="32"/>
  <c r="E3" i="32"/>
  <c r="D3" i="32"/>
  <c r="BE325" i="54"/>
  <c r="BC325" i="54"/>
  <c r="BE324" i="54"/>
  <c r="BC324" i="54"/>
  <c r="BE323" i="54"/>
  <c r="BC323" i="54"/>
  <c r="BE322" i="54"/>
  <c r="BC322" i="54"/>
  <c r="BE321" i="54"/>
  <c r="BC321" i="54"/>
  <c r="BE320" i="54"/>
  <c r="BC320" i="54"/>
  <c r="BE319" i="54"/>
  <c r="BC319" i="54"/>
  <c r="BE318" i="54"/>
  <c r="BC318" i="54"/>
  <c r="BE317" i="54"/>
  <c r="BC317" i="54"/>
  <c r="BE316" i="54"/>
  <c r="BC316" i="54"/>
  <c r="BE315" i="54"/>
  <c r="BC315" i="54"/>
  <c r="BE314" i="54"/>
  <c r="BC314" i="54"/>
  <c r="BE313" i="54"/>
  <c r="BC313" i="54"/>
  <c r="BE312" i="54"/>
  <c r="BC312" i="54"/>
  <c r="BE311" i="54"/>
  <c r="BC311" i="54"/>
  <c r="BE310" i="54"/>
  <c r="BC310" i="54"/>
  <c r="BE309" i="54"/>
  <c r="BC309" i="54"/>
  <c r="BE308" i="54"/>
  <c r="BC308" i="54"/>
  <c r="BE307" i="54"/>
  <c r="BC307" i="54"/>
  <c r="BE306" i="54"/>
  <c r="BC306" i="54"/>
  <c r="BE305" i="54"/>
  <c r="BC305" i="54"/>
  <c r="BE304" i="54"/>
  <c r="BC304" i="54"/>
  <c r="BE303" i="54"/>
  <c r="BC303" i="54"/>
  <c r="BE302" i="54"/>
  <c r="BC302" i="54"/>
  <c r="BE301" i="54"/>
  <c r="BC301" i="54"/>
  <c r="BE300" i="54"/>
  <c r="BC300" i="54"/>
  <c r="BE299" i="54"/>
  <c r="BC299" i="54"/>
  <c r="BE298" i="54"/>
  <c r="BC298" i="54"/>
  <c r="BE297" i="54"/>
  <c r="BC297" i="54"/>
  <c r="BE296" i="54"/>
  <c r="BC296" i="54"/>
  <c r="BE295" i="54"/>
  <c r="BC295" i="54"/>
  <c r="BE294" i="54"/>
  <c r="BC294" i="54"/>
  <c r="BE293" i="54"/>
  <c r="BC293" i="54"/>
  <c r="BE292" i="54"/>
  <c r="BC292" i="54"/>
  <c r="BE291" i="54"/>
  <c r="BC291" i="54"/>
  <c r="BE290" i="54"/>
  <c r="BC290" i="54"/>
  <c r="BE289" i="54"/>
  <c r="BC289" i="54"/>
  <c r="BE288" i="54"/>
  <c r="BC288" i="54"/>
  <c r="BE287" i="54"/>
  <c r="BC287" i="54"/>
  <c r="BE286" i="54"/>
  <c r="BC286" i="54"/>
  <c r="BE285" i="54"/>
  <c r="BC285" i="54"/>
  <c r="BE284" i="54"/>
  <c r="BC284" i="54"/>
  <c r="BE283" i="54"/>
  <c r="BC283" i="54"/>
  <c r="BE282" i="54"/>
  <c r="BC282" i="54"/>
  <c r="BE281" i="54"/>
  <c r="BC281" i="54"/>
  <c r="BE280" i="54"/>
  <c r="BC280" i="54"/>
  <c r="BE279" i="54"/>
  <c r="BC279" i="54"/>
  <c r="BE278" i="54"/>
  <c r="BC278" i="54"/>
  <c r="BE277" i="54"/>
  <c r="BC277" i="54"/>
  <c r="BE276" i="54"/>
  <c r="BC276" i="54"/>
  <c r="BE275" i="54"/>
  <c r="BC275" i="54"/>
  <c r="BE274" i="54"/>
  <c r="BC274" i="54"/>
  <c r="BE273" i="54"/>
  <c r="BC273" i="54"/>
  <c r="BE272" i="54"/>
  <c r="BC272" i="54"/>
  <c r="BE271" i="54"/>
  <c r="BC271" i="54"/>
  <c r="BE270" i="54"/>
  <c r="BC270" i="54"/>
  <c r="BE269" i="54"/>
  <c r="BC269" i="54"/>
  <c r="BE268" i="54"/>
  <c r="BC268" i="54"/>
  <c r="BE267" i="54"/>
  <c r="BC267" i="54"/>
  <c r="BE266" i="54"/>
  <c r="BC266" i="54"/>
  <c r="BE265" i="54"/>
  <c r="BC265" i="54"/>
  <c r="BE264" i="54"/>
  <c r="BC264" i="54"/>
  <c r="BE263" i="54"/>
  <c r="BC263" i="54"/>
  <c r="BE262" i="54"/>
  <c r="BC262" i="54"/>
  <c r="BE261" i="54"/>
  <c r="BC261" i="54"/>
  <c r="BE260" i="54"/>
  <c r="BC260" i="54"/>
  <c r="BE259" i="54"/>
  <c r="BC259" i="54"/>
  <c r="BE258" i="54"/>
  <c r="BC258" i="54"/>
  <c r="BE257" i="54"/>
  <c r="BC257" i="54"/>
  <c r="BE256" i="54"/>
  <c r="BC256" i="54"/>
  <c r="BE255" i="54"/>
  <c r="BC255" i="54"/>
  <c r="BE254" i="54"/>
  <c r="BC254" i="54"/>
  <c r="BE253" i="54"/>
  <c r="BC253" i="54"/>
  <c r="BE252" i="54"/>
  <c r="BC252" i="54"/>
  <c r="BE251" i="54"/>
  <c r="BC251" i="54"/>
  <c r="BE250" i="54"/>
  <c r="BC250" i="54"/>
  <c r="BE249" i="54"/>
  <c r="BC249" i="54"/>
  <c r="BE248" i="54"/>
  <c r="BC248" i="54"/>
  <c r="BE247" i="54"/>
  <c r="BC247" i="54"/>
  <c r="BE246" i="54"/>
  <c r="BC246" i="54"/>
  <c r="BE245" i="54"/>
  <c r="BC245" i="54"/>
  <c r="BE244" i="54"/>
  <c r="BC244" i="54"/>
  <c r="BE243" i="54"/>
  <c r="BC243" i="54"/>
  <c r="BE242" i="54"/>
  <c r="BC242" i="54"/>
  <c r="BE241" i="54"/>
  <c r="BC241" i="54"/>
  <c r="BE240" i="54"/>
  <c r="BC240" i="54"/>
  <c r="BE239" i="54"/>
  <c r="BC239" i="54"/>
  <c r="BE238" i="54"/>
  <c r="BC238" i="54"/>
  <c r="BE237" i="54"/>
  <c r="BC237" i="54"/>
  <c r="BE236" i="54"/>
  <c r="BC236" i="54"/>
  <c r="BE235" i="54"/>
  <c r="BC235" i="54"/>
  <c r="BE234" i="54"/>
  <c r="BC234" i="54"/>
  <c r="BE233" i="54"/>
  <c r="BC233" i="54"/>
  <c r="BE232" i="54"/>
  <c r="BC232" i="54"/>
  <c r="BE231" i="54"/>
  <c r="BC231" i="54"/>
  <c r="BE230" i="54"/>
  <c r="BC230" i="54"/>
  <c r="BE229" i="54"/>
  <c r="BC229" i="54"/>
  <c r="BE228" i="54"/>
  <c r="BC228" i="54"/>
  <c r="BE227" i="54"/>
  <c r="BC227" i="54"/>
  <c r="BE226" i="54"/>
  <c r="BC226" i="54"/>
  <c r="BE225" i="54"/>
  <c r="BC225" i="54"/>
  <c r="BE224" i="54"/>
  <c r="BC224" i="54"/>
  <c r="BE223" i="54"/>
  <c r="BC223" i="54"/>
  <c r="BE222" i="54"/>
  <c r="BC222" i="54"/>
  <c r="BE221" i="54"/>
  <c r="BC221" i="54"/>
  <c r="BE220" i="54"/>
  <c r="BC220" i="54"/>
  <c r="BE219" i="54"/>
  <c r="BC219" i="54"/>
  <c r="BE218" i="54"/>
  <c r="BC218" i="54"/>
  <c r="BE217" i="54"/>
  <c r="BC217" i="54"/>
  <c r="BE216" i="54"/>
  <c r="BC216" i="54"/>
  <c r="BE215" i="54"/>
  <c r="BC215" i="54"/>
  <c r="BE214" i="54"/>
  <c r="BC214" i="54"/>
  <c r="BE213" i="54"/>
  <c r="BC213" i="54"/>
  <c r="BE212" i="54"/>
  <c r="BC212" i="54"/>
  <c r="BE211" i="54"/>
  <c r="BC211" i="54"/>
  <c r="BE210" i="54"/>
  <c r="BC210" i="54"/>
  <c r="BE209" i="54"/>
  <c r="BC209" i="54"/>
  <c r="BE208" i="54"/>
  <c r="BC208" i="54"/>
  <c r="BE207" i="54"/>
  <c r="BC207" i="54"/>
  <c r="BE206" i="54"/>
  <c r="BC206" i="54"/>
  <c r="BE205" i="54"/>
  <c r="BC205" i="54"/>
  <c r="BE204" i="54"/>
  <c r="BC204" i="54"/>
  <c r="BE203" i="54"/>
  <c r="BC203" i="54"/>
  <c r="BE202" i="54"/>
  <c r="BC202" i="54"/>
  <c r="BE201" i="54"/>
  <c r="BC201" i="54"/>
  <c r="BE200" i="54"/>
  <c r="BC200" i="54"/>
  <c r="BE199" i="54"/>
  <c r="BC199" i="54"/>
  <c r="BE198" i="54"/>
  <c r="BC198" i="54"/>
  <c r="BE197" i="54"/>
  <c r="BC197" i="54"/>
  <c r="BE196" i="54"/>
  <c r="BC196" i="54"/>
  <c r="BE195" i="54"/>
  <c r="BC195" i="54"/>
  <c r="BE194" i="54"/>
  <c r="BC194" i="54"/>
  <c r="BD193" i="54"/>
  <c r="BE193" i="54" s="1"/>
  <c r="BC193" i="54"/>
  <c r="BD192" i="54"/>
  <c r="BE192" i="54" s="1"/>
  <c r="BC192" i="54"/>
  <c r="BE191" i="54"/>
  <c r="BC191" i="54"/>
  <c r="BE190" i="54"/>
  <c r="BC190" i="54"/>
  <c r="BE189" i="54"/>
  <c r="BC189" i="54"/>
  <c r="BE188" i="54"/>
  <c r="BC188" i="54"/>
  <c r="AT188" i="54"/>
  <c r="AS188" i="54"/>
  <c r="BE187" i="54"/>
  <c r="BC187" i="54"/>
  <c r="AT187" i="54"/>
  <c r="AS187" i="54"/>
  <c r="BE186" i="54"/>
  <c r="BC186" i="54"/>
  <c r="AT186" i="54"/>
  <c r="AS186" i="54"/>
  <c r="BE185" i="54"/>
  <c r="BC185" i="54"/>
  <c r="AT185" i="54"/>
  <c r="AS185" i="54"/>
  <c r="BE184" i="54"/>
  <c r="BC184" i="54"/>
  <c r="AT184" i="54"/>
  <c r="AS184" i="54"/>
  <c r="BE183" i="54"/>
  <c r="BC183" i="54"/>
  <c r="AT183" i="54"/>
  <c r="AS183" i="54"/>
  <c r="BE182" i="54"/>
  <c r="BC182" i="54"/>
  <c r="AT182" i="54"/>
  <c r="AS182" i="54"/>
  <c r="BE181" i="54"/>
  <c r="BC181" i="54"/>
  <c r="AT181" i="54"/>
  <c r="BE180" i="54"/>
  <c r="BC180" i="54"/>
  <c r="AT180" i="54"/>
  <c r="BE179" i="54"/>
  <c r="BC179" i="54"/>
  <c r="AT179" i="54"/>
  <c r="BE178" i="54"/>
  <c r="BC178" i="54"/>
  <c r="AT178" i="54"/>
  <c r="BE177" i="54"/>
  <c r="BC177" i="54"/>
  <c r="AT177" i="54"/>
  <c r="BE176" i="54"/>
  <c r="BC176" i="54"/>
  <c r="AT176" i="54"/>
  <c r="BE175" i="54"/>
  <c r="BC175" i="54"/>
  <c r="AT175" i="54"/>
  <c r="BE174" i="54"/>
  <c r="BC174" i="54"/>
  <c r="AT174" i="54"/>
  <c r="BE173" i="54"/>
  <c r="BC173" i="54"/>
  <c r="AT173" i="54"/>
  <c r="BE172" i="54"/>
  <c r="BC172" i="54"/>
  <c r="AT172" i="54"/>
  <c r="BE171" i="54"/>
  <c r="BC171" i="54"/>
  <c r="AT171" i="54"/>
  <c r="BE170" i="54"/>
  <c r="BC170" i="54"/>
  <c r="AT170" i="54"/>
  <c r="BE169" i="54"/>
  <c r="BC169" i="54"/>
  <c r="AT169" i="54"/>
  <c r="BE168" i="54"/>
  <c r="BC168" i="54"/>
  <c r="AT168" i="54"/>
  <c r="BE167" i="54"/>
  <c r="BC167" i="54"/>
  <c r="AT167" i="54"/>
  <c r="BE166" i="54"/>
  <c r="BC166" i="54"/>
  <c r="AT166" i="54"/>
  <c r="BE165" i="54"/>
  <c r="BC165" i="54"/>
  <c r="AT165" i="54"/>
  <c r="BE164" i="54"/>
  <c r="BC164" i="54"/>
  <c r="AT164" i="54"/>
  <c r="BE163" i="54"/>
  <c r="BC163" i="54"/>
  <c r="AT163" i="54"/>
  <c r="BE162" i="54"/>
  <c r="BC162" i="54"/>
  <c r="AT162" i="54"/>
  <c r="BE161" i="54"/>
  <c r="BC161" i="54"/>
  <c r="AT161" i="54"/>
  <c r="BE160" i="54"/>
  <c r="BC160" i="54"/>
  <c r="AT160" i="54"/>
  <c r="BE159" i="54"/>
  <c r="BC159" i="54"/>
  <c r="AT159" i="54"/>
  <c r="BE158" i="54"/>
  <c r="BC158" i="54"/>
  <c r="AT158" i="54"/>
  <c r="BE157" i="54"/>
  <c r="BC157" i="54"/>
  <c r="AT157" i="54"/>
  <c r="BE156" i="54"/>
  <c r="BC156" i="54"/>
  <c r="AT156" i="54"/>
  <c r="BE155" i="54"/>
  <c r="BC155" i="54"/>
  <c r="AT155" i="54"/>
  <c r="BE154" i="54"/>
  <c r="BC154" i="54"/>
  <c r="AT154" i="54"/>
  <c r="BE153" i="54"/>
  <c r="BC153" i="54"/>
  <c r="AT153" i="54"/>
  <c r="BE152" i="54"/>
  <c r="BC152" i="54"/>
  <c r="AT152" i="54"/>
  <c r="BE151" i="54"/>
  <c r="BC151" i="54"/>
  <c r="AT151" i="54"/>
  <c r="BE150" i="54"/>
  <c r="BC150" i="54"/>
  <c r="AT150" i="54"/>
  <c r="BE149" i="54"/>
  <c r="BC149" i="54"/>
  <c r="AT149" i="54"/>
  <c r="BE148" i="54"/>
  <c r="BC148" i="54"/>
  <c r="AT148" i="54"/>
  <c r="BE147" i="54"/>
  <c r="BC147" i="54"/>
  <c r="AT147" i="54"/>
  <c r="BE146" i="54"/>
  <c r="BC146" i="54"/>
  <c r="AT146" i="54"/>
  <c r="BE145" i="54"/>
  <c r="BC145" i="54"/>
  <c r="AT145" i="54"/>
  <c r="BE144" i="54"/>
  <c r="BC144" i="54"/>
  <c r="AT144" i="54"/>
  <c r="AS144" i="54"/>
  <c r="BE143" i="54"/>
  <c r="BC143" i="54"/>
  <c r="AT143" i="54"/>
  <c r="AS143" i="54"/>
  <c r="BE142" i="54"/>
  <c r="BC142" i="54"/>
  <c r="AT142" i="54"/>
  <c r="AS142" i="54"/>
  <c r="BE141" i="54"/>
  <c r="BC141" i="54"/>
  <c r="AT141" i="54"/>
  <c r="AS141" i="54"/>
  <c r="BE140" i="54"/>
  <c r="BC140" i="54"/>
  <c r="AT140" i="54"/>
  <c r="AS140" i="54"/>
  <c r="BE139" i="54"/>
  <c r="BC139" i="54"/>
  <c r="AT139" i="54"/>
  <c r="AS139" i="54"/>
  <c r="BE138" i="54"/>
  <c r="BC138" i="54"/>
  <c r="AT138" i="54"/>
  <c r="BS137" i="54"/>
  <c r="BQ137" i="54"/>
  <c r="BM137" i="54"/>
  <c r="BE137" i="54"/>
  <c r="BC137" i="54"/>
  <c r="AT137" i="54"/>
  <c r="BS136" i="54"/>
  <c r="BQ136" i="54"/>
  <c r="BM136" i="54"/>
  <c r="BE136" i="54"/>
  <c r="BC136" i="54"/>
  <c r="AT136" i="54"/>
  <c r="BS135" i="54"/>
  <c r="BQ135" i="54"/>
  <c r="BM135" i="54"/>
  <c r="BE135" i="54"/>
  <c r="BC135" i="54"/>
  <c r="AT135" i="54"/>
  <c r="BS134" i="54"/>
  <c r="BQ134" i="54"/>
  <c r="BM134" i="54"/>
  <c r="BE134" i="54"/>
  <c r="BC134" i="54"/>
  <c r="AT134" i="54"/>
  <c r="BS133" i="54"/>
  <c r="BQ133" i="54"/>
  <c r="BM133" i="54"/>
  <c r="BE133" i="54"/>
  <c r="BC133" i="54"/>
  <c r="AT133" i="54"/>
  <c r="BS132" i="54"/>
  <c r="BQ132" i="54"/>
  <c r="BM132" i="54"/>
  <c r="BE132" i="54"/>
  <c r="BC132" i="54"/>
  <c r="AT132" i="54"/>
  <c r="BS131" i="54"/>
  <c r="BQ131" i="54"/>
  <c r="BM131" i="54"/>
  <c r="BE131" i="54"/>
  <c r="BC131" i="54"/>
  <c r="AT131" i="54"/>
  <c r="BS130" i="54"/>
  <c r="BQ130" i="54"/>
  <c r="BM130" i="54"/>
  <c r="BE130" i="54"/>
  <c r="BC130" i="54"/>
  <c r="AT130" i="54"/>
  <c r="BS129" i="54"/>
  <c r="BQ129" i="54"/>
  <c r="BM129" i="54"/>
  <c r="BE129" i="54"/>
  <c r="BC129" i="54"/>
  <c r="AT129" i="54"/>
  <c r="BS128" i="54"/>
  <c r="BQ128" i="54"/>
  <c r="BM128" i="54"/>
  <c r="BE128" i="54"/>
  <c r="BC128" i="54"/>
  <c r="AT128" i="54"/>
  <c r="BS127" i="54"/>
  <c r="BQ127" i="54"/>
  <c r="BM127" i="54"/>
  <c r="BE127" i="54"/>
  <c r="BC127" i="54"/>
  <c r="AT127" i="54"/>
  <c r="BS126" i="54"/>
  <c r="BQ126" i="54"/>
  <c r="BM126" i="54"/>
  <c r="BE126" i="54"/>
  <c r="BC126" i="54"/>
  <c r="AT126" i="54"/>
  <c r="BS125" i="54"/>
  <c r="BQ125" i="54"/>
  <c r="BM125" i="54"/>
  <c r="BE125" i="54"/>
  <c r="BC125" i="54"/>
  <c r="AT125" i="54"/>
  <c r="BS124" i="54"/>
  <c r="BQ124" i="54"/>
  <c r="BM124" i="54"/>
  <c r="BE124" i="54"/>
  <c r="BC124" i="54"/>
  <c r="AT124" i="54"/>
  <c r="BS123" i="54"/>
  <c r="BQ123" i="54"/>
  <c r="BM123" i="54"/>
  <c r="BE123" i="54"/>
  <c r="BC123" i="54"/>
  <c r="AT123" i="54"/>
  <c r="BS122" i="54"/>
  <c r="BQ122" i="54"/>
  <c r="BM122" i="54"/>
  <c r="BE122" i="54"/>
  <c r="BC122" i="54"/>
  <c r="AT122" i="54"/>
  <c r="BS121" i="54"/>
  <c r="BQ121" i="54"/>
  <c r="BM121" i="54"/>
  <c r="BE121" i="54"/>
  <c r="BC121" i="54"/>
  <c r="AT121" i="54"/>
  <c r="BS120" i="54"/>
  <c r="BQ120" i="54"/>
  <c r="BM120" i="54"/>
  <c r="BE120" i="54"/>
  <c r="BC120" i="54"/>
  <c r="AT120" i="54"/>
  <c r="BS119" i="54"/>
  <c r="BQ119" i="54"/>
  <c r="BM119" i="54"/>
  <c r="BE119" i="54"/>
  <c r="BC119" i="54"/>
  <c r="AT119" i="54"/>
  <c r="BS118" i="54"/>
  <c r="BQ118" i="54"/>
  <c r="BM118" i="54"/>
  <c r="BE118" i="54"/>
  <c r="BC118" i="54"/>
  <c r="AT118" i="54"/>
  <c r="BS117" i="54"/>
  <c r="BQ117" i="54"/>
  <c r="BM117" i="54"/>
  <c r="BE117" i="54"/>
  <c r="BC117" i="54"/>
  <c r="AT117" i="54"/>
  <c r="BS116" i="54"/>
  <c r="BQ116" i="54"/>
  <c r="BM116" i="54"/>
  <c r="BE116" i="54"/>
  <c r="BC116" i="54"/>
  <c r="AT116" i="54"/>
  <c r="BS115" i="54"/>
  <c r="BQ115" i="54"/>
  <c r="BM115" i="54"/>
  <c r="BE115" i="54"/>
  <c r="BC115" i="54"/>
  <c r="AT115" i="54"/>
  <c r="BS114" i="54"/>
  <c r="BQ114" i="54"/>
  <c r="BM114" i="54"/>
  <c r="BE114" i="54"/>
  <c r="BC114" i="54"/>
  <c r="AT114" i="54"/>
  <c r="BS113" i="54"/>
  <c r="BQ113" i="54"/>
  <c r="BM113" i="54"/>
  <c r="BE113" i="54"/>
  <c r="BC113" i="54"/>
  <c r="AT113" i="54"/>
  <c r="AS113" i="54"/>
  <c r="BS112" i="54"/>
  <c r="BQ112" i="54"/>
  <c r="BM112" i="54"/>
  <c r="BE112" i="54"/>
  <c r="BC112" i="54"/>
  <c r="AT112" i="54"/>
  <c r="AS112" i="54"/>
  <c r="BS111" i="54"/>
  <c r="BQ111" i="54"/>
  <c r="BM111" i="54"/>
  <c r="BE111" i="54"/>
  <c r="BC111" i="54"/>
  <c r="AT111" i="54"/>
  <c r="BS110" i="54"/>
  <c r="BQ110" i="54"/>
  <c r="BM110" i="54"/>
  <c r="BE110" i="54"/>
  <c r="BC110" i="54"/>
  <c r="AT110" i="54"/>
  <c r="BS109" i="54"/>
  <c r="BQ109" i="54"/>
  <c r="BM109" i="54"/>
  <c r="BE109" i="54"/>
  <c r="BC109" i="54"/>
  <c r="AT109" i="54"/>
  <c r="BS108" i="54"/>
  <c r="BQ108" i="54"/>
  <c r="BM108" i="54"/>
  <c r="BE108" i="54"/>
  <c r="BC108" i="54"/>
  <c r="AT108" i="54"/>
  <c r="BS107" i="54"/>
  <c r="BQ107" i="54"/>
  <c r="BM107" i="54"/>
  <c r="BE107" i="54"/>
  <c r="BC107" i="54"/>
  <c r="AT107" i="54"/>
  <c r="BS106" i="54"/>
  <c r="BQ106" i="54"/>
  <c r="BM106" i="54"/>
  <c r="BE106" i="54"/>
  <c r="BC106" i="54"/>
  <c r="AT106" i="54"/>
  <c r="BS105" i="54"/>
  <c r="BQ105" i="54"/>
  <c r="BM105" i="54"/>
  <c r="BE105" i="54"/>
  <c r="BC105" i="54"/>
  <c r="AT105" i="54"/>
  <c r="E105" i="54"/>
  <c r="BS104" i="54"/>
  <c r="BQ104" i="54"/>
  <c r="BM104" i="54"/>
  <c r="BE104" i="54"/>
  <c r="BC104" i="54"/>
  <c r="AT104" i="54"/>
  <c r="E104" i="54"/>
  <c r="BS103" i="54"/>
  <c r="BQ103" i="54"/>
  <c r="BM103" i="54"/>
  <c r="BE103" i="54"/>
  <c r="BC103" i="54"/>
  <c r="AT103" i="54"/>
  <c r="E103" i="54"/>
  <c r="CK102" i="54"/>
  <c r="BS102" i="54"/>
  <c r="BQ102" i="54"/>
  <c r="BM102" i="54"/>
  <c r="BE102" i="54"/>
  <c r="BC102" i="54"/>
  <c r="AT102" i="54"/>
  <c r="E102" i="54"/>
  <c r="CK101" i="54"/>
  <c r="BS101" i="54"/>
  <c r="BQ101" i="54"/>
  <c r="BM101" i="54"/>
  <c r="BE101" i="54"/>
  <c r="BC101" i="54"/>
  <c r="AT101" i="54"/>
  <c r="E101" i="54"/>
  <c r="CK100" i="54"/>
  <c r="BS100" i="54"/>
  <c r="BQ100" i="54"/>
  <c r="BM100" i="54"/>
  <c r="BE100" i="54"/>
  <c r="BC100" i="54"/>
  <c r="AT100" i="54"/>
  <c r="AS100" i="54"/>
  <c r="E100" i="54"/>
  <c r="CK99" i="54"/>
  <c r="BS99" i="54"/>
  <c r="BQ99" i="54"/>
  <c r="BM99" i="54"/>
  <c r="BE99" i="54"/>
  <c r="BC99" i="54"/>
  <c r="AT99" i="54"/>
  <c r="AS99" i="54"/>
  <c r="E99" i="54"/>
  <c r="CK98" i="54"/>
  <c r="BS98" i="54"/>
  <c r="BQ98" i="54"/>
  <c r="BM98" i="54"/>
  <c r="BE98" i="54"/>
  <c r="BC98" i="54"/>
  <c r="AT98" i="54"/>
  <c r="AS98" i="54"/>
  <c r="E98" i="54"/>
  <c r="CK97" i="54"/>
  <c r="BS97" i="54"/>
  <c r="BQ97" i="54"/>
  <c r="BM97" i="54"/>
  <c r="BE97" i="54"/>
  <c r="BC97" i="54"/>
  <c r="AT97" i="54"/>
  <c r="AS97" i="54"/>
  <c r="E97" i="54"/>
  <c r="CK96" i="54"/>
  <c r="BS96" i="54"/>
  <c r="BQ96" i="54"/>
  <c r="BM96" i="54"/>
  <c r="BE96" i="54"/>
  <c r="BC96" i="54"/>
  <c r="AT96" i="54"/>
  <c r="AS96" i="54"/>
  <c r="E96" i="54"/>
  <c r="CK95" i="54"/>
  <c r="BS95" i="54"/>
  <c r="BQ95" i="54"/>
  <c r="BM95" i="54"/>
  <c r="BE95" i="54"/>
  <c r="BC95" i="54"/>
  <c r="AT95" i="54"/>
  <c r="E95" i="54"/>
  <c r="CK94" i="54"/>
  <c r="BS94" i="54"/>
  <c r="BQ94" i="54"/>
  <c r="BM94" i="54"/>
  <c r="BE94" i="54"/>
  <c r="BC94" i="54"/>
  <c r="AT94" i="54"/>
  <c r="E94" i="54"/>
  <c r="CK93" i="54"/>
  <c r="BS93" i="54"/>
  <c r="BQ93" i="54"/>
  <c r="BM93" i="54"/>
  <c r="BE93" i="54"/>
  <c r="BC93" i="54"/>
  <c r="AT93" i="54"/>
  <c r="E93" i="54"/>
  <c r="CK92" i="54"/>
  <c r="BS92" i="54"/>
  <c r="BQ92" i="54"/>
  <c r="BM92" i="54"/>
  <c r="BE92" i="54"/>
  <c r="BC92" i="54"/>
  <c r="AT92" i="54"/>
  <c r="E92" i="54"/>
  <c r="CK91" i="54"/>
  <c r="BS91" i="54"/>
  <c r="BQ91" i="54"/>
  <c r="BM91" i="54"/>
  <c r="BE91" i="54"/>
  <c r="BC91" i="54"/>
  <c r="AT91" i="54"/>
  <c r="E91" i="54"/>
  <c r="CK90" i="54"/>
  <c r="BS90" i="54"/>
  <c r="BQ90" i="54"/>
  <c r="BM90" i="54"/>
  <c r="BE90" i="54"/>
  <c r="BC90" i="54"/>
  <c r="AT90" i="54"/>
  <c r="AS90" i="54"/>
  <c r="E90" i="54"/>
  <c r="CK89" i="54"/>
  <c r="BS89" i="54"/>
  <c r="BQ89" i="54"/>
  <c r="BM89" i="54"/>
  <c r="BE89" i="54"/>
  <c r="BC89" i="54"/>
  <c r="AT89" i="54"/>
  <c r="AS89" i="54"/>
  <c r="E89" i="54"/>
  <c r="CK88" i="54"/>
  <c r="BS88" i="54"/>
  <c r="BQ88" i="54"/>
  <c r="BM88" i="54"/>
  <c r="BE88" i="54"/>
  <c r="BC88" i="54"/>
  <c r="AT88" i="54"/>
  <c r="AS88" i="54"/>
  <c r="E88" i="54"/>
  <c r="CK87" i="54"/>
  <c r="BS87" i="54"/>
  <c r="BQ87" i="54"/>
  <c r="BM87" i="54"/>
  <c r="BE87" i="54"/>
  <c r="BC87" i="54"/>
  <c r="AT87" i="54"/>
  <c r="AS87" i="54"/>
  <c r="E87" i="54"/>
  <c r="CK86" i="54"/>
  <c r="BS86" i="54"/>
  <c r="BQ86" i="54"/>
  <c r="BM86" i="54"/>
  <c r="BE86" i="54"/>
  <c r="BC86" i="54"/>
  <c r="AT86" i="54"/>
  <c r="AS86" i="54"/>
  <c r="E86" i="54"/>
  <c r="CK85" i="54"/>
  <c r="BS85" i="54"/>
  <c r="BQ85" i="54"/>
  <c r="BM85" i="54"/>
  <c r="BE85" i="54"/>
  <c r="BC85" i="54"/>
  <c r="AT85" i="54"/>
  <c r="E85" i="54"/>
  <c r="CK84" i="54"/>
  <c r="BS84" i="54"/>
  <c r="BQ84" i="54"/>
  <c r="BM84" i="54"/>
  <c r="BE84" i="54"/>
  <c r="BC84" i="54"/>
  <c r="AT84" i="54"/>
  <c r="E84" i="54"/>
  <c r="CK83" i="54"/>
  <c r="BS83" i="54"/>
  <c r="BQ83" i="54"/>
  <c r="BM83" i="54"/>
  <c r="BF83" i="54"/>
  <c r="BE83" i="54"/>
  <c r="BC83" i="54"/>
  <c r="AT83" i="54"/>
  <c r="E83" i="54"/>
  <c r="CK82" i="54"/>
  <c r="BS82" i="54"/>
  <c r="BQ82" i="54"/>
  <c r="BM82" i="54"/>
  <c r="BF82" i="54"/>
  <c r="BE82" i="54"/>
  <c r="BC82" i="54"/>
  <c r="AT82" i="54"/>
  <c r="CK81" i="54"/>
  <c r="BS81" i="54"/>
  <c r="BQ81" i="54"/>
  <c r="BM81" i="54"/>
  <c r="BF81" i="54"/>
  <c r="BE81" i="54"/>
  <c r="BC81" i="54"/>
  <c r="AT81" i="54"/>
  <c r="CK80" i="54"/>
  <c r="BS80" i="54"/>
  <c r="BQ80" i="54"/>
  <c r="BM80" i="54"/>
  <c r="BF80" i="54"/>
  <c r="BE80" i="54"/>
  <c r="BC80" i="54"/>
  <c r="AT80" i="54"/>
  <c r="AS80" i="54"/>
  <c r="CK79" i="54"/>
  <c r="BS79" i="54"/>
  <c r="BQ79" i="54"/>
  <c r="BM79" i="54"/>
  <c r="BF79" i="54"/>
  <c r="BE79" i="54"/>
  <c r="BC79" i="54"/>
  <c r="AT79" i="54"/>
  <c r="AS79" i="54"/>
  <c r="CK78" i="54"/>
  <c r="BS78" i="54"/>
  <c r="BQ78" i="54"/>
  <c r="BM78" i="54"/>
  <c r="BF78" i="54"/>
  <c r="BE78" i="54"/>
  <c r="BC78" i="54"/>
  <c r="AT78" i="54"/>
  <c r="AS78" i="54"/>
  <c r="CK77" i="54"/>
  <c r="BS77" i="54"/>
  <c r="BQ77" i="54"/>
  <c r="BM77" i="54"/>
  <c r="BF77" i="54"/>
  <c r="BE77" i="54"/>
  <c r="BC77" i="54"/>
  <c r="AT77" i="54"/>
  <c r="AS77" i="54"/>
  <c r="CK76" i="54"/>
  <c r="BS76" i="54"/>
  <c r="BQ76" i="54"/>
  <c r="BM76" i="54"/>
  <c r="BF76" i="54"/>
  <c r="BE76" i="54"/>
  <c r="BC76" i="54"/>
  <c r="AT76" i="54"/>
  <c r="AS76" i="54"/>
  <c r="CK75" i="54"/>
  <c r="BS75" i="54"/>
  <c r="BQ75" i="54"/>
  <c r="BM75" i="54"/>
  <c r="BF75" i="54"/>
  <c r="BE75" i="54"/>
  <c r="BC75" i="54"/>
  <c r="AT75" i="54"/>
  <c r="AS75" i="54"/>
  <c r="CK74" i="54"/>
  <c r="BS74" i="54"/>
  <c r="BQ74" i="54"/>
  <c r="BM74" i="54"/>
  <c r="BF74" i="54"/>
  <c r="BE74" i="54"/>
  <c r="BC74" i="54"/>
  <c r="AT74" i="54"/>
  <c r="AS74" i="54"/>
  <c r="CK73" i="54"/>
  <c r="BS73" i="54"/>
  <c r="BQ73" i="54"/>
  <c r="BM73" i="54"/>
  <c r="BF73" i="54"/>
  <c r="BE73" i="54"/>
  <c r="BC73" i="54"/>
  <c r="AT73" i="54"/>
  <c r="AS73" i="54"/>
  <c r="CK72" i="54"/>
  <c r="BS72" i="54"/>
  <c r="BQ72" i="54"/>
  <c r="BM72" i="54"/>
  <c r="BF72" i="54"/>
  <c r="BE72" i="54"/>
  <c r="BC72" i="54"/>
  <c r="AT72" i="54"/>
  <c r="AS72" i="54"/>
  <c r="CK71" i="54"/>
  <c r="BS71" i="54"/>
  <c r="BQ71" i="54"/>
  <c r="BM71" i="54"/>
  <c r="BF71" i="54"/>
  <c r="BE71" i="54"/>
  <c r="BC71" i="54"/>
  <c r="AT71" i="54"/>
  <c r="AS71" i="54"/>
  <c r="CK70" i="54"/>
  <c r="BS70" i="54"/>
  <c r="BQ70" i="54"/>
  <c r="BM70" i="54"/>
  <c r="BF70" i="54"/>
  <c r="BE70" i="54"/>
  <c r="BC70" i="54"/>
  <c r="AT70" i="54"/>
  <c r="AS70" i="54"/>
  <c r="CK69" i="54"/>
  <c r="BS69" i="54"/>
  <c r="BQ69" i="54"/>
  <c r="BM69" i="54"/>
  <c r="BF69" i="54"/>
  <c r="BE69" i="54"/>
  <c r="BC69" i="54"/>
  <c r="AT69" i="54"/>
  <c r="AS69" i="54"/>
  <c r="CK68" i="54"/>
  <c r="BS68" i="54"/>
  <c r="BQ68" i="54"/>
  <c r="BM68" i="54"/>
  <c r="BF68" i="54"/>
  <c r="BE68" i="54"/>
  <c r="BC68" i="54"/>
  <c r="AT68" i="54"/>
  <c r="AS68" i="54"/>
  <c r="CK67" i="54"/>
  <c r="BS67" i="54"/>
  <c r="BQ67" i="54"/>
  <c r="BM67" i="54"/>
  <c r="BF67" i="54"/>
  <c r="BE67" i="54"/>
  <c r="BC67" i="54"/>
  <c r="AT67" i="54"/>
  <c r="AS67" i="54"/>
  <c r="CK66" i="54"/>
  <c r="BS66" i="54"/>
  <c r="BQ66" i="54"/>
  <c r="BM66" i="54"/>
  <c r="BF66" i="54"/>
  <c r="BE66" i="54"/>
  <c r="BC66" i="54"/>
  <c r="AT66" i="54"/>
  <c r="AS66" i="54"/>
  <c r="CK65" i="54"/>
  <c r="BS65" i="54"/>
  <c r="BQ65" i="54"/>
  <c r="BM65" i="54"/>
  <c r="BF65" i="54"/>
  <c r="BE65" i="54"/>
  <c r="BC65" i="54"/>
  <c r="AT65" i="54"/>
  <c r="AS65" i="54"/>
  <c r="CK64" i="54"/>
  <c r="BS64" i="54"/>
  <c r="BQ64" i="54"/>
  <c r="BM64" i="54"/>
  <c r="BF64" i="54"/>
  <c r="BE64" i="54"/>
  <c r="BC64" i="54"/>
  <c r="AT64" i="54"/>
  <c r="AS64" i="54"/>
  <c r="CK63" i="54"/>
  <c r="BS63" i="54"/>
  <c r="BQ63" i="54"/>
  <c r="BM63" i="54"/>
  <c r="BF63" i="54"/>
  <c r="BE63" i="54"/>
  <c r="BC63" i="54"/>
  <c r="AT63" i="54"/>
  <c r="AS63" i="54"/>
  <c r="CK62" i="54"/>
  <c r="BS62" i="54"/>
  <c r="BQ62" i="54"/>
  <c r="BF62" i="54"/>
  <c r="BE62" i="54"/>
  <c r="BC62" i="54"/>
  <c r="AT62" i="54"/>
  <c r="AS62" i="54"/>
  <c r="CK60" i="54"/>
  <c r="BS60" i="54"/>
  <c r="BQ60" i="54"/>
  <c r="BF60" i="54"/>
  <c r="BE60" i="54"/>
  <c r="BC60" i="54"/>
  <c r="AT60" i="54"/>
  <c r="AS60" i="54"/>
  <c r="CK59" i="54"/>
  <c r="BS59" i="54"/>
  <c r="BQ59" i="54"/>
  <c r="BF59" i="54"/>
  <c r="BE59" i="54"/>
  <c r="BC59" i="54"/>
  <c r="AT59" i="54"/>
  <c r="AS59" i="54"/>
  <c r="CK58" i="54"/>
  <c r="BS58" i="54"/>
  <c r="BQ58" i="54"/>
  <c r="BF58" i="54"/>
  <c r="BE58" i="54"/>
  <c r="BC58" i="54"/>
  <c r="AT58" i="54"/>
  <c r="AS58" i="54"/>
  <c r="CK57" i="54"/>
  <c r="BS57" i="54"/>
  <c r="BQ57" i="54"/>
  <c r="BE57" i="54"/>
  <c r="BC57" i="54"/>
  <c r="AT57" i="54"/>
  <c r="AS57" i="54"/>
  <c r="CK56" i="54"/>
  <c r="BZ56" i="54"/>
  <c r="BS56" i="54"/>
  <c r="BQ56" i="54"/>
  <c r="BE56" i="54"/>
  <c r="BC56" i="54"/>
  <c r="AT56" i="54"/>
  <c r="AS56" i="54"/>
  <c r="CK55" i="54"/>
  <c r="BZ55" i="54"/>
  <c r="BS55" i="54"/>
  <c r="BQ55" i="54"/>
  <c r="BE55" i="54"/>
  <c r="BC55" i="54"/>
  <c r="AT55" i="54"/>
  <c r="AS55" i="54"/>
  <c r="CK54" i="54"/>
  <c r="BZ54" i="54"/>
  <c r="BS54" i="54"/>
  <c r="BQ54" i="54"/>
  <c r="BE54" i="54"/>
  <c r="BC54" i="54"/>
  <c r="AT54" i="54"/>
  <c r="AS54" i="54"/>
  <c r="CK53" i="54"/>
  <c r="BZ53" i="54"/>
  <c r="BS53" i="54"/>
  <c r="BQ53" i="54"/>
  <c r="BE53" i="54"/>
  <c r="BC53" i="54"/>
  <c r="AT53" i="54"/>
  <c r="AS53" i="54"/>
  <c r="CK52" i="54"/>
  <c r="BZ52" i="54"/>
  <c r="BS52" i="54"/>
  <c r="BQ52" i="54"/>
  <c r="BE52" i="54"/>
  <c r="BC52" i="54"/>
  <c r="AT52" i="54"/>
  <c r="AS52" i="54"/>
  <c r="CK51" i="54"/>
  <c r="BZ51" i="54"/>
  <c r="BS51" i="54"/>
  <c r="BQ51" i="54"/>
  <c r="BE51" i="54"/>
  <c r="BC51" i="54"/>
  <c r="AT51" i="54"/>
  <c r="AS51" i="54"/>
  <c r="CK50" i="54"/>
  <c r="BZ50" i="54"/>
  <c r="BS50" i="54"/>
  <c r="BQ50" i="54"/>
  <c r="BE50" i="54"/>
  <c r="BC50" i="54"/>
  <c r="AT50" i="54"/>
  <c r="AS50" i="54"/>
  <c r="CK49" i="54"/>
  <c r="BZ49" i="54"/>
  <c r="BS49" i="54"/>
  <c r="BQ49" i="54"/>
  <c r="BE49" i="54"/>
  <c r="BC49" i="54"/>
  <c r="AT49" i="54"/>
  <c r="AS49" i="54"/>
  <c r="CK48" i="54"/>
  <c r="BZ48" i="54"/>
  <c r="BS48" i="54"/>
  <c r="BQ48" i="54"/>
  <c r="BE48" i="54"/>
  <c r="BC48" i="54"/>
  <c r="AT48" i="54"/>
  <c r="AS48" i="54"/>
  <c r="CK47" i="54"/>
  <c r="BZ47" i="54"/>
  <c r="BS47" i="54"/>
  <c r="BQ47" i="54"/>
  <c r="BE47" i="54"/>
  <c r="BC47" i="54"/>
  <c r="AT47" i="54"/>
  <c r="AS47" i="54"/>
  <c r="CK46" i="54"/>
  <c r="BZ46" i="54"/>
  <c r="BS46" i="54"/>
  <c r="BQ46" i="54"/>
  <c r="BE46" i="54"/>
  <c r="BC46" i="54"/>
  <c r="AT46" i="54"/>
  <c r="AS46" i="54"/>
  <c r="CK45" i="54"/>
  <c r="BZ45" i="54"/>
  <c r="BS45" i="54"/>
  <c r="BQ45" i="54"/>
  <c r="BE45" i="54"/>
  <c r="BC45" i="54"/>
  <c r="AT45" i="54"/>
  <c r="AS45" i="54"/>
  <c r="CK44" i="54"/>
  <c r="BZ44" i="54"/>
  <c r="BS44" i="54"/>
  <c r="BQ44" i="54"/>
  <c r="BE44" i="54"/>
  <c r="BC44" i="54"/>
  <c r="AT44" i="54"/>
  <c r="AS44" i="54"/>
  <c r="CK43" i="54"/>
  <c r="BZ43" i="54"/>
  <c r="BS43" i="54"/>
  <c r="BQ43" i="54"/>
  <c r="BE43" i="54"/>
  <c r="BC43" i="54"/>
  <c r="AT43" i="54"/>
  <c r="AS43" i="54"/>
  <c r="CK42" i="54"/>
  <c r="BZ42" i="54"/>
  <c r="BS42" i="54"/>
  <c r="BQ42" i="54"/>
  <c r="BE42" i="54"/>
  <c r="BC42" i="54"/>
  <c r="AT42" i="54"/>
  <c r="AS42" i="54"/>
  <c r="CK41" i="54"/>
  <c r="BZ41" i="54"/>
  <c r="BS41" i="54"/>
  <c r="BQ41" i="54"/>
  <c r="BE41" i="54"/>
  <c r="BC41" i="54"/>
  <c r="AT41" i="54"/>
  <c r="AS41" i="54"/>
  <c r="CK40" i="54"/>
  <c r="BZ40" i="54"/>
  <c r="BS40" i="54"/>
  <c r="BQ40" i="54"/>
  <c r="BE40" i="54"/>
  <c r="BC40" i="54"/>
  <c r="AT40" i="54"/>
  <c r="AS40" i="54"/>
  <c r="CK39" i="54"/>
  <c r="BZ39" i="54"/>
  <c r="BS39" i="54"/>
  <c r="BQ39" i="54"/>
  <c r="BE39" i="54"/>
  <c r="BC39" i="54"/>
  <c r="AT39" i="54"/>
  <c r="AS39" i="54"/>
  <c r="CK38" i="54"/>
  <c r="BZ38" i="54"/>
  <c r="BS38" i="54"/>
  <c r="BQ38" i="54"/>
  <c r="BE38" i="54"/>
  <c r="BC38" i="54"/>
  <c r="AT38" i="54"/>
  <c r="AS38" i="54"/>
  <c r="CK37" i="54"/>
  <c r="BZ37" i="54"/>
  <c r="BS37" i="54"/>
  <c r="BQ37" i="54"/>
  <c r="BE37" i="54"/>
  <c r="BC37" i="54"/>
  <c r="AT37" i="54"/>
  <c r="AS37" i="54"/>
  <c r="CK36" i="54"/>
  <c r="BZ36" i="54"/>
  <c r="BS36" i="54"/>
  <c r="BQ36" i="54"/>
  <c r="BE36" i="54"/>
  <c r="BC36" i="54"/>
  <c r="AT36" i="54"/>
  <c r="AS36" i="54"/>
  <c r="CK35" i="54"/>
  <c r="BZ35" i="54"/>
  <c r="BS35" i="54"/>
  <c r="BQ35" i="54"/>
  <c r="BE35" i="54"/>
  <c r="BC35" i="54"/>
  <c r="AT35" i="54"/>
  <c r="AS35" i="54"/>
  <c r="CK34" i="54"/>
  <c r="BZ34" i="54"/>
  <c r="BS34" i="54"/>
  <c r="BQ34" i="54"/>
  <c r="BD34" i="54"/>
  <c r="BE34" i="54" s="1"/>
  <c r="BC34" i="54"/>
  <c r="AT34" i="54"/>
  <c r="AS34" i="54"/>
  <c r="CK33" i="54"/>
  <c r="BZ33" i="54"/>
  <c r="BS33" i="54"/>
  <c r="BQ33" i="54"/>
  <c r="BE33" i="54"/>
  <c r="BC33" i="54"/>
  <c r="AT33" i="54"/>
  <c r="AS33" i="54"/>
  <c r="CK32" i="54"/>
  <c r="BZ32" i="54"/>
  <c r="BS32" i="54"/>
  <c r="BQ32" i="54"/>
  <c r="BE32" i="54"/>
  <c r="BC32" i="54"/>
  <c r="AT32" i="54"/>
  <c r="AS32" i="54"/>
  <c r="CK31" i="54"/>
  <c r="BZ31" i="54"/>
  <c r="BS31" i="54"/>
  <c r="BQ31" i="54"/>
  <c r="BE31" i="54"/>
  <c r="BC31" i="54"/>
  <c r="AT31" i="54"/>
  <c r="AS31" i="54"/>
  <c r="CK30" i="54"/>
  <c r="BZ30" i="54"/>
  <c r="BS30" i="54"/>
  <c r="BQ30" i="54"/>
  <c r="BE30" i="54"/>
  <c r="BC30" i="54"/>
  <c r="AT30" i="54"/>
  <c r="AS30" i="54"/>
  <c r="CK29" i="54"/>
  <c r="BZ29" i="54"/>
  <c r="BS29" i="54"/>
  <c r="BQ29" i="54"/>
  <c r="BE29" i="54"/>
  <c r="BC29" i="54"/>
  <c r="AT29" i="54"/>
  <c r="AS29" i="54"/>
  <c r="CK28" i="54"/>
  <c r="BZ28" i="54"/>
  <c r="BS28" i="54"/>
  <c r="BQ28" i="54"/>
  <c r="BE28" i="54"/>
  <c r="BC28" i="54"/>
  <c r="AT28" i="54"/>
  <c r="AS28" i="54"/>
  <c r="CK27" i="54"/>
  <c r="BZ27" i="54"/>
  <c r="BS27" i="54"/>
  <c r="BQ27" i="54"/>
  <c r="BE27" i="54"/>
  <c r="BC27" i="54"/>
  <c r="AT27" i="54"/>
  <c r="AS27" i="54"/>
  <c r="CK26" i="54"/>
  <c r="BZ26" i="54"/>
  <c r="BS26" i="54"/>
  <c r="BQ26" i="54"/>
  <c r="BE26" i="54"/>
  <c r="BC26" i="54"/>
  <c r="AT26" i="54"/>
  <c r="CK25" i="54"/>
  <c r="BZ25" i="54"/>
  <c r="BS25" i="54"/>
  <c r="BQ25" i="54"/>
  <c r="BE25" i="54"/>
  <c r="BC25" i="54"/>
  <c r="AT25" i="54"/>
  <c r="CK24" i="54"/>
  <c r="BZ24" i="54"/>
  <c r="BS24" i="54"/>
  <c r="BQ24" i="54"/>
  <c r="BE24" i="54"/>
  <c r="BC24" i="54"/>
  <c r="AT24" i="54"/>
  <c r="CK23" i="54"/>
  <c r="BZ23" i="54"/>
  <c r="BS23" i="54"/>
  <c r="BQ23" i="54"/>
  <c r="BE23" i="54"/>
  <c r="BC23" i="54"/>
  <c r="AT23" i="54"/>
  <c r="CK22" i="54"/>
  <c r="BZ22" i="54"/>
  <c r="BS22" i="54"/>
  <c r="BQ22" i="54"/>
  <c r="BE22" i="54"/>
  <c r="BC22" i="54"/>
  <c r="AT22" i="54"/>
  <c r="CK21" i="54"/>
  <c r="BZ21" i="54"/>
  <c r="BS21" i="54"/>
  <c r="BQ21" i="54"/>
  <c r="BE21" i="54"/>
  <c r="BC21" i="54"/>
  <c r="AT21" i="54"/>
  <c r="AS21" i="54"/>
  <c r="CK20" i="54"/>
  <c r="BZ20" i="54"/>
  <c r="BS20" i="54"/>
  <c r="BQ20" i="54"/>
  <c r="BE20" i="54"/>
  <c r="BC20" i="54"/>
  <c r="AT20" i="54"/>
  <c r="AS20" i="54"/>
  <c r="CK19" i="54"/>
  <c r="BZ19" i="54"/>
  <c r="BS19" i="54"/>
  <c r="BQ19" i="54"/>
  <c r="BE19" i="54"/>
  <c r="BC19" i="54"/>
  <c r="AT19" i="54"/>
  <c r="CK18" i="54"/>
  <c r="BZ18" i="54"/>
  <c r="BS18" i="54"/>
  <c r="BQ18" i="54"/>
  <c r="BE18" i="54"/>
  <c r="BC18" i="54"/>
  <c r="AT18" i="54"/>
  <c r="CK17" i="54"/>
  <c r="BZ17" i="54"/>
  <c r="BS17" i="54"/>
  <c r="BQ17" i="54"/>
  <c r="BE17" i="54"/>
  <c r="BC17" i="54"/>
  <c r="AT17" i="54"/>
  <c r="CK16" i="54"/>
  <c r="BZ16" i="54"/>
  <c r="BS16" i="54"/>
  <c r="BQ16" i="54"/>
  <c r="BE16" i="54"/>
  <c r="BC16" i="54"/>
  <c r="AT16" i="54"/>
  <c r="CK15" i="54"/>
  <c r="BZ15" i="54"/>
  <c r="BS15" i="54"/>
  <c r="BQ15" i="54"/>
  <c r="BE15" i="54"/>
  <c r="BC15" i="54"/>
  <c r="AT15" i="54"/>
  <c r="AS15" i="54"/>
  <c r="CK14" i="54"/>
  <c r="BZ14" i="54"/>
  <c r="BS14" i="54"/>
  <c r="BQ14" i="54"/>
  <c r="BE14" i="54"/>
  <c r="BC14" i="54"/>
  <c r="AT14" i="54"/>
  <c r="AS14" i="54"/>
  <c r="CK13" i="54"/>
  <c r="BZ13" i="54"/>
  <c r="BS13" i="54"/>
  <c r="BQ13" i="54"/>
  <c r="BE13" i="54"/>
  <c r="BC13" i="54"/>
  <c r="AT13" i="54"/>
  <c r="CK12" i="54"/>
  <c r="BZ12" i="54"/>
  <c r="BS12" i="54"/>
  <c r="BQ12" i="54"/>
  <c r="BE12" i="54"/>
  <c r="BC12" i="54"/>
  <c r="AT12" i="54"/>
  <c r="CK11" i="54"/>
  <c r="BZ11" i="54"/>
  <c r="BS11" i="54"/>
  <c r="BQ11" i="54"/>
  <c r="BE11" i="54"/>
  <c r="BC11" i="54"/>
  <c r="AT11" i="54"/>
  <c r="AS11" i="54"/>
  <c r="CK10" i="54"/>
  <c r="BZ10" i="54"/>
  <c r="BS10" i="54"/>
  <c r="BQ10" i="54"/>
  <c r="BE10" i="54"/>
  <c r="BC10" i="54"/>
  <c r="AT10" i="54"/>
  <c r="CK9" i="54"/>
  <c r="BZ9" i="54"/>
  <c r="BS9" i="54"/>
  <c r="BQ9" i="54"/>
  <c r="BE9" i="54"/>
  <c r="BC9" i="54"/>
  <c r="AT9" i="54"/>
  <c r="CK8" i="54"/>
  <c r="BZ8" i="54"/>
  <c r="BS8" i="54"/>
  <c r="BQ8" i="54"/>
  <c r="BE8" i="54"/>
  <c r="BC8" i="54"/>
  <c r="AT8" i="54"/>
  <c r="CK7" i="54"/>
  <c r="BZ7" i="54"/>
  <c r="BS7" i="54"/>
  <c r="BQ7" i="54"/>
  <c r="BE7" i="54"/>
  <c r="BC7" i="54"/>
  <c r="AT7" i="54"/>
  <c r="CK6" i="54"/>
  <c r="BZ6" i="54"/>
  <c r="BS6" i="54"/>
  <c r="BQ6" i="54"/>
  <c r="BE6" i="54"/>
  <c r="BC6" i="54"/>
  <c r="AT6" i="54"/>
  <c r="CK5" i="54"/>
  <c r="BZ5" i="54"/>
  <c r="BS5" i="54"/>
  <c r="BQ5" i="54"/>
  <c r="BE5" i="54"/>
  <c r="BC5" i="54"/>
  <c r="AT5" i="54"/>
  <c r="AC5" i="54"/>
  <c r="CK4" i="54"/>
  <c r="BZ4" i="54"/>
  <c r="BS4" i="54"/>
  <c r="BQ4" i="54"/>
  <c r="BM4" i="54"/>
  <c r="BE4" i="54"/>
  <c r="BC4" i="54"/>
  <c r="AT4" i="54"/>
  <c r="AC4" i="54"/>
  <c r="G11" i="53"/>
  <c r="G12" i="53"/>
  <c r="G13" i="53"/>
  <c r="G14" i="53"/>
  <c r="G15" i="53"/>
  <c r="G16" i="53"/>
  <c r="G17" i="53"/>
  <c r="G18" i="53"/>
  <c r="G19" i="53"/>
  <c r="G20" i="53"/>
  <c r="G21" i="53"/>
  <c r="G22" i="53"/>
  <c r="G23" i="53"/>
  <c r="G24" i="53"/>
  <c r="G25" i="53"/>
  <c r="G26" i="53"/>
  <c r="G27" i="53"/>
  <c r="G28" i="53"/>
  <c r="G29" i="53"/>
  <c r="G30" i="53"/>
  <c r="G31" i="53"/>
  <c r="G32" i="53"/>
  <c r="G33" i="53"/>
  <c r="G34" i="53"/>
  <c r="G35" i="53"/>
  <c r="G36" i="53"/>
  <c r="G37" i="53"/>
  <c r="G38" i="53"/>
  <c r="G39" i="53"/>
  <c r="G40" i="53"/>
  <c r="G41" i="53"/>
  <c r="G42" i="53"/>
  <c r="G43" i="53"/>
  <c r="G44" i="53"/>
  <c r="G45" i="53"/>
  <c r="G46" i="53"/>
  <c r="G47" i="53"/>
  <c r="G48" i="53"/>
  <c r="G49" i="53"/>
  <c r="G50" i="53"/>
  <c r="G51" i="53"/>
  <c r="G52" i="53"/>
  <c r="G53" i="53"/>
  <c r="G54" i="53"/>
  <c r="G55" i="53"/>
  <c r="G56" i="53"/>
  <c r="G57" i="53"/>
  <c r="G58" i="53"/>
  <c r="BU4" i="32"/>
  <c r="BV4" i="32"/>
  <c r="BU5" i="32"/>
  <c r="BW5" i="32" s="1"/>
  <c r="BV5" i="32"/>
  <c r="BU6" i="32"/>
  <c r="BV6" i="32"/>
  <c r="BU7" i="32"/>
  <c r="BV7" i="32"/>
  <c r="BU8" i="32"/>
  <c r="BV8" i="32"/>
  <c r="BU9" i="32"/>
  <c r="BV9" i="32"/>
  <c r="BU10" i="32"/>
  <c r="BV10" i="32"/>
  <c r="BU11" i="32"/>
  <c r="BV11" i="32"/>
  <c r="BU12" i="32"/>
  <c r="BV12" i="32"/>
  <c r="BU13" i="32"/>
  <c r="BW13" i="32" s="1"/>
  <c r="BV13" i="32"/>
  <c r="BU14" i="32"/>
  <c r="BV14" i="32"/>
  <c r="BU15" i="32"/>
  <c r="BV15" i="32"/>
  <c r="BU16" i="32"/>
  <c r="BV16" i="32"/>
  <c r="BU17" i="32"/>
  <c r="BW17" i="32" s="1"/>
  <c r="BV17" i="32"/>
  <c r="BU18" i="32"/>
  <c r="BV18" i="32"/>
  <c r="BU19" i="32"/>
  <c r="BV19" i="32"/>
  <c r="BU20" i="32"/>
  <c r="BV20" i="32"/>
  <c r="BU21" i="32"/>
  <c r="BV21" i="32"/>
  <c r="BU22" i="32"/>
  <c r="BV22" i="32"/>
  <c r="BU23" i="32"/>
  <c r="BV23" i="32"/>
  <c r="BU24" i="32"/>
  <c r="BW24" i="32" s="1"/>
  <c r="BV24" i="32"/>
  <c r="BU25" i="32"/>
  <c r="BW25" i="32" s="1"/>
  <c r="BV25" i="32"/>
  <c r="BU26" i="32"/>
  <c r="BV26" i="32"/>
  <c r="BU27" i="32"/>
  <c r="BV27" i="32"/>
  <c r="BU28" i="32"/>
  <c r="BV28" i="32"/>
  <c r="BU29" i="32"/>
  <c r="BV29" i="32"/>
  <c r="BU30" i="32"/>
  <c r="BV30" i="32"/>
  <c r="BU31" i="32"/>
  <c r="BV31" i="32"/>
  <c r="BU32" i="32"/>
  <c r="BV32" i="32"/>
  <c r="BU33" i="32"/>
  <c r="BW33" i="32" s="1"/>
  <c r="BV33" i="32"/>
  <c r="BU34" i="32"/>
  <c r="BV34" i="32"/>
  <c r="BU35" i="32"/>
  <c r="BV35" i="32"/>
  <c r="BU36" i="32"/>
  <c r="BV36" i="32"/>
  <c r="BU37" i="32"/>
  <c r="BV37" i="32"/>
  <c r="BU38" i="32"/>
  <c r="BV38" i="32"/>
  <c r="BU39" i="32"/>
  <c r="BV39" i="32"/>
  <c r="BU40" i="32"/>
  <c r="BW40" i="32" s="1"/>
  <c r="BV40" i="32"/>
  <c r="BU41" i="32"/>
  <c r="BV41" i="32"/>
  <c r="BU42" i="32"/>
  <c r="BV42" i="32"/>
  <c r="BU43" i="32"/>
  <c r="BV43" i="32"/>
  <c r="BU44" i="32"/>
  <c r="BV44" i="32"/>
  <c r="BU45" i="32"/>
  <c r="BW45" i="32" s="1"/>
  <c r="BV45" i="32"/>
  <c r="BU46" i="32"/>
  <c r="BV46" i="32"/>
  <c r="BU47" i="32"/>
  <c r="BV47" i="32"/>
  <c r="BU48" i="32"/>
  <c r="BW48" i="32" s="1"/>
  <c r="BV48" i="32"/>
  <c r="BU49" i="32"/>
  <c r="BV49" i="32"/>
  <c r="BU50" i="32"/>
  <c r="BV50" i="32"/>
  <c r="BV3" i="32"/>
  <c r="BU3" i="32"/>
  <c r="BF4" i="32"/>
  <c r="BF3" i="32"/>
  <c r="BV51" i="32"/>
  <c r="BV52" i="32"/>
  <c r="BV53" i="32"/>
  <c r="BV54" i="32"/>
  <c r="BV55" i="32"/>
  <c r="BV56" i="32"/>
  <c r="BV57" i="32"/>
  <c r="BV58" i="32"/>
  <c r="BV59" i="32"/>
  <c r="BV60" i="32"/>
  <c r="BV61" i="32"/>
  <c r="BV62" i="32"/>
  <c r="BV63" i="32"/>
  <c r="BV64" i="32"/>
  <c r="BV65" i="32"/>
  <c r="BV66" i="32"/>
  <c r="BV67" i="32"/>
  <c r="BV68" i="32"/>
  <c r="BV69" i="32"/>
  <c r="BV70" i="32"/>
  <c r="BV71" i="32"/>
  <c r="BV72" i="32"/>
  <c r="BV73" i="32"/>
  <c r="BV74" i="32"/>
  <c r="BV75" i="32"/>
  <c r="BV76" i="32"/>
  <c r="BV77" i="32"/>
  <c r="BV78" i="32"/>
  <c r="BV79" i="32"/>
  <c r="BV80" i="32"/>
  <c r="BV81" i="32"/>
  <c r="BV82" i="32"/>
  <c r="BV83" i="32"/>
  <c r="BV84" i="32"/>
  <c r="BV85" i="32"/>
  <c r="BV86" i="32"/>
  <c r="BV87" i="32"/>
  <c r="BV88" i="32"/>
  <c r="BV89" i="32"/>
  <c r="BV90" i="32"/>
  <c r="BV91" i="32"/>
  <c r="BV92" i="32"/>
  <c r="BV93" i="32"/>
  <c r="BV94" i="32"/>
  <c r="BV95" i="32"/>
  <c r="BV96" i="32"/>
  <c r="BV97" i="32"/>
  <c r="BV98" i="32"/>
  <c r="BV99" i="32"/>
  <c r="BV100" i="32"/>
  <c r="BV101" i="32"/>
  <c r="BV102" i="32"/>
  <c r="BV103" i="32"/>
  <c r="BV104" i="32"/>
  <c r="BV105" i="32"/>
  <c r="BV106" i="32"/>
  <c r="BV107" i="32"/>
  <c r="BV108" i="32"/>
  <c r="BV109" i="32"/>
  <c r="BV110" i="32"/>
  <c r="BV111" i="32"/>
  <c r="BV112" i="32"/>
  <c r="BV113" i="32"/>
  <c r="BV114" i="32"/>
  <c r="BV115" i="32"/>
  <c r="BV116" i="32"/>
  <c r="BV117" i="32"/>
  <c r="BV118" i="32"/>
  <c r="BV119" i="32"/>
  <c r="BV120" i="32"/>
  <c r="BV121" i="32"/>
  <c r="BV122" i="32"/>
  <c r="BV123" i="32"/>
  <c r="BV124" i="32"/>
  <c r="BV125" i="32"/>
  <c r="BV126" i="32"/>
  <c r="BV127" i="32"/>
  <c r="BV128" i="32"/>
  <c r="BV129" i="32"/>
  <c r="BV130" i="32"/>
  <c r="BV131" i="32"/>
  <c r="BV132" i="32"/>
  <c r="BV133" i="32"/>
  <c r="BV134" i="32"/>
  <c r="BV135" i="32"/>
  <c r="BV136" i="32"/>
  <c r="BV137" i="32"/>
  <c r="BV138" i="32"/>
  <c r="BV139" i="32"/>
  <c r="BV140" i="32"/>
  <c r="BV141" i="32"/>
  <c r="BV142" i="32"/>
  <c r="BV143" i="32"/>
  <c r="BV144" i="32"/>
  <c r="BV145" i="32"/>
  <c r="BV146" i="32"/>
  <c r="BV147" i="32"/>
  <c r="BV148" i="32"/>
  <c r="BV149" i="32"/>
  <c r="BV150" i="32"/>
  <c r="BV151" i="32"/>
  <c r="BV152" i="32"/>
  <c r="BV153" i="32"/>
  <c r="BV154" i="32"/>
  <c r="BV155" i="32"/>
  <c r="BV156" i="32"/>
  <c r="BV157" i="32"/>
  <c r="BV158" i="32"/>
  <c r="BV159" i="32"/>
  <c r="BV160" i="32"/>
  <c r="BV161" i="32"/>
  <c r="BV162" i="32"/>
  <c r="BV163" i="32"/>
  <c r="BV164" i="32"/>
  <c r="BV165" i="32"/>
  <c r="BV166" i="32"/>
  <c r="BV167" i="32"/>
  <c r="BV168" i="32"/>
  <c r="BV169" i="32"/>
  <c r="BV170" i="32"/>
  <c r="BV171" i="32"/>
  <c r="BV172" i="32"/>
  <c r="BV173" i="32"/>
  <c r="BV174" i="32"/>
  <c r="BV175" i="32"/>
  <c r="BV176" i="32"/>
  <c r="BV177" i="32"/>
  <c r="BV178" i="32"/>
  <c r="BV179" i="32"/>
  <c r="BV180" i="32"/>
  <c r="BV181" i="32"/>
  <c r="BV182" i="32"/>
  <c r="BV183" i="32"/>
  <c r="BV184" i="32"/>
  <c r="BV185" i="32"/>
  <c r="BV186" i="32"/>
  <c r="BV187" i="32"/>
  <c r="BV188" i="32"/>
  <c r="BV189" i="32"/>
  <c r="BV190" i="32"/>
  <c r="BV191" i="32"/>
  <c r="BV192" i="32"/>
  <c r="BV193" i="32"/>
  <c r="BV194" i="32"/>
  <c r="BV195" i="32"/>
  <c r="BV196" i="32"/>
  <c r="BV197" i="32"/>
  <c r="BV198" i="32"/>
  <c r="BV199" i="32"/>
  <c r="BV200" i="32"/>
  <c r="BV201" i="32"/>
  <c r="BV202" i="32"/>
  <c r="BV203" i="32"/>
  <c r="BV204" i="32"/>
  <c r="BV205" i="32"/>
  <c r="BV206" i="32"/>
  <c r="BV207" i="32"/>
  <c r="BV208" i="32"/>
  <c r="BV209" i="32"/>
  <c r="BV210" i="32"/>
  <c r="BV211" i="32"/>
  <c r="BV212" i="32"/>
  <c r="BV213" i="32"/>
  <c r="BV214" i="32"/>
  <c r="BV215" i="32"/>
  <c r="BV216" i="32"/>
  <c r="BV217" i="32"/>
  <c r="BV218" i="32"/>
  <c r="BV219" i="32"/>
  <c r="BV220" i="32"/>
  <c r="BV221" i="32"/>
  <c r="BV222" i="32"/>
  <c r="BV223" i="32"/>
  <c r="BV224" i="32"/>
  <c r="BV225" i="32"/>
  <c r="BV226" i="32"/>
  <c r="BV227" i="32"/>
  <c r="BV228" i="32"/>
  <c r="BV229" i="32"/>
  <c r="BV230" i="32"/>
  <c r="BV231" i="32"/>
  <c r="BV232" i="32"/>
  <c r="BV233" i="32"/>
  <c r="BV234" i="32"/>
  <c r="BV235" i="32"/>
  <c r="BV236" i="32"/>
  <c r="BV237" i="32"/>
  <c r="BV238" i="32"/>
  <c r="BV239" i="32"/>
  <c r="BV240" i="32"/>
  <c r="BV241" i="32"/>
  <c r="BV242" i="32"/>
  <c r="BV243" i="32"/>
  <c r="BV244" i="32"/>
  <c r="BV245" i="32"/>
  <c r="BV246" i="32"/>
  <c r="BV247" i="32"/>
  <c r="BV248" i="32"/>
  <c r="BV249" i="32"/>
  <c r="BV250" i="32"/>
  <c r="BV251" i="32"/>
  <c r="BV252" i="32"/>
  <c r="BV253" i="32"/>
  <c r="BV254" i="32"/>
  <c r="BV255" i="32"/>
  <c r="BV256" i="32"/>
  <c r="BV257" i="32"/>
  <c r="BV258" i="32"/>
  <c r="BV259" i="32"/>
  <c r="BV260" i="32"/>
  <c r="BV261" i="32"/>
  <c r="BV262" i="32"/>
  <c r="BV263" i="32"/>
  <c r="BV264" i="32"/>
  <c r="BV265" i="32"/>
  <c r="BV266" i="32"/>
  <c r="BV267" i="32"/>
  <c r="BV268" i="32"/>
  <c r="BV269" i="32"/>
  <c r="BV270" i="32"/>
  <c r="BV271" i="32"/>
  <c r="BV272" i="32"/>
  <c r="BV273" i="32"/>
  <c r="BV274" i="32"/>
  <c r="BV275" i="32"/>
  <c r="BV276" i="32"/>
  <c r="BV277" i="32"/>
  <c r="BV278" i="32"/>
  <c r="BV279" i="32"/>
  <c r="BV280" i="32"/>
  <c r="BV281" i="32"/>
  <c r="BV282" i="32"/>
  <c r="BV283" i="32"/>
  <c r="BV284" i="32"/>
  <c r="BV285" i="32"/>
  <c r="BV286" i="32"/>
  <c r="BV287" i="32"/>
  <c r="BV288" i="32"/>
  <c r="BV289" i="32"/>
  <c r="BV290" i="32"/>
  <c r="BV291" i="32"/>
  <c r="BV292" i="32"/>
  <c r="BV293" i="32"/>
  <c r="BV294" i="32"/>
  <c r="BV295" i="32"/>
  <c r="BV296" i="32"/>
  <c r="BV297" i="32"/>
  <c r="BV298" i="32"/>
  <c r="BV299" i="32"/>
  <c r="BV300" i="32"/>
  <c r="BV301" i="32"/>
  <c r="BV302" i="32"/>
  <c r="BV303" i="32"/>
  <c r="BV304" i="32"/>
  <c r="BV305" i="32"/>
  <c r="BV306" i="32"/>
  <c r="BV307" i="32"/>
  <c r="BV308" i="32"/>
  <c r="BV309" i="32"/>
  <c r="BV310" i="32"/>
  <c r="BV311" i="32"/>
  <c r="BV312" i="32"/>
  <c r="BV313" i="32"/>
  <c r="BV314" i="32"/>
  <c r="BV315" i="32"/>
  <c r="BV316" i="32"/>
  <c r="BV317" i="32"/>
  <c r="BV318" i="32"/>
  <c r="BV319" i="32"/>
  <c r="BV320" i="32"/>
  <c r="BV321" i="32"/>
  <c r="BV322" i="32"/>
  <c r="BV323" i="32"/>
  <c r="BV324" i="32"/>
  <c r="BV325" i="32"/>
  <c r="BV326" i="32"/>
  <c r="BV327" i="32"/>
  <c r="BV328" i="32"/>
  <c r="BV329" i="32"/>
  <c r="BV330" i="32"/>
  <c r="BV331" i="32"/>
  <c r="BV332" i="32"/>
  <c r="BV333" i="32"/>
  <c r="BV334" i="32"/>
  <c r="BV335" i="32"/>
  <c r="BV336" i="32"/>
  <c r="BV337" i="32"/>
  <c r="BV338" i="32"/>
  <c r="BV339" i="32"/>
  <c r="BV340" i="32"/>
  <c r="BV341" i="32"/>
  <c r="BV342" i="32"/>
  <c r="BV343" i="32"/>
  <c r="BV344" i="32"/>
  <c r="BV345" i="32"/>
  <c r="BV346" i="32"/>
  <c r="BV347" i="32"/>
  <c r="BV348" i="32"/>
  <c r="BV349" i="32"/>
  <c r="BV350" i="32"/>
  <c r="BV351" i="32"/>
  <c r="BV352" i="32"/>
  <c r="BV353" i="32"/>
  <c r="BV354" i="32"/>
  <c r="BV355" i="32"/>
  <c r="BV356" i="32"/>
  <c r="BV357" i="32"/>
  <c r="BV358" i="32"/>
  <c r="BV359" i="32"/>
  <c r="BV360" i="32"/>
  <c r="BV361" i="32"/>
  <c r="BV362" i="32"/>
  <c r="BV363" i="32"/>
  <c r="BV364" i="32"/>
  <c r="BV365" i="32"/>
  <c r="BV366" i="32"/>
  <c r="BV367" i="32"/>
  <c r="BV368" i="32"/>
  <c r="BV369" i="32"/>
  <c r="BV370" i="32"/>
  <c r="BV371" i="32"/>
  <c r="BV372" i="32"/>
  <c r="BV373" i="32"/>
  <c r="BV374" i="32"/>
  <c r="BV375" i="32"/>
  <c r="BV376" i="32"/>
  <c r="BV377" i="32"/>
  <c r="BV378" i="32"/>
  <c r="BV379" i="32"/>
  <c r="BV380" i="32"/>
  <c r="BV381" i="32"/>
  <c r="BV382" i="32"/>
  <c r="BV383" i="32"/>
  <c r="BV384" i="32"/>
  <c r="BV385" i="32"/>
  <c r="BV386" i="32"/>
  <c r="BJ32" i="32"/>
  <c r="BK32" i="32"/>
  <c r="BJ64" i="32"/>
  <c r="BK64" i="32"/>
  <c r="BJ96" i="32"/>
  <c r="BL96" i="32" s="1"/>
  <c r="BK96" i="32"/>
  <c r="BJ128" i="32"/>
  <c r="BL128" i="32" s="1"/>
  <c r="BK128" i="32"/>
  <c r="BJ160" i="32"/>
  <c r="BK160" i="32"/>
  <c r="BL160" i="32" s="1"/>
  <c r="BJ192" i="32"/>
  <c r="BK192" i="32"/>
  <c r="BJ224" i="32"/>
  <c r="BK224" i="32"/>
  <c r="BJ256" i="32"/>
  <c r="BK256" i="32"/>
  <c r="BJ288" i="32"/>
  <c r="BK288" i="32"/>
  <c r="BJ320" i="32"/>
  <c r="BK320" i="32"/>
  <c r="BJ352" i="32"/>
  <c r="BK352" i="32"/>
  <c r="BJ384" i="32"/>
  <c r="BL384" i="32" s="1"/>
  <c r="BK384" i="32"/>
  <c r="BK4" i="32"/>
  <c r="BK5" i="32"/>
  <c r="BK6" i="32"/>
  <c r="BK7" i="32"/>
  <c r="BK8" i="32"/>
  <c r="BK9" i="32"/>
  <c r="BK10" i="32"/>
  <c r="BK11" i="32"/>
  <c r="BK12" i="32"/>
  <c r="BK13" i="32"/>
  <c r="BK14" i="32"/>
  <c r="BK15" i="32"/>
  <c r="BK16" i="32"/>
  <c r="BK17" i="32"/>
  <c r="BK18" i="32"/>
  <c r="BK19" i="32"/>
  <c r="BK20" i="32"/>
  <c r="BK21" i="32"/>
  <c r="BL21" i="32" s="1"/>
  <c r="BK22" i="32"/>
  <c r="BK23" i="32"/>
  <c r="BK24" i="32"/>
  <c r="BK25" i="32"/>
  <c r="BK26" i="32"/>
  <c r="BK27" i="32"/>
  <c r="BK28" i="32"/>
  <c r="BK29" i="32"/>
  <c r="BK30" i="32"/>
  <c r="BK31" i="32"/>
  <c r="BK33" i="32"/>
  <c r="BK34" i="32"/>
  <c r="BK35" i="32"/>
  <c r="BK36" i="32"/>
  <c r="BK37" i="32"/>
  <c r="BK38" i="32"/>
  <c r="BK39" i="32"/>
  <c r="BK40" i="32"/>
  <c r="BK41" i="32"/>
  <c r="BK42" i="32"/>
  <c r="BK43" i="32"/>
  <c r="BK44" i="32"/>
  <c r="BK45" i="32"/>
  <c r="BK46" i="32"/>
  <c r="BK47" i="32"/>
  <c r="BK48" i="32"/>
  <c r="BK49" i="32"/>
  <c r="BK50" i="32"/>
  <c r="BK51" i="32"/>
  <c r="BK52" i="32"/>
  <c r="BK53" i="32"/>
  <c r="BK54" i="32"/>
  <c r="BK55" i="32"/>
  <c r="BK56" i="32"/>
  <c r="BK57" i="32"/>
  <c r="BK58" i="32"/>
  <c r="BK59" i="32"/>
  <c r="BK60" i="32"/>
  <c r="BK61" i="32"/>
  <c r="BK62" i="32"/>
  <c r="BK63" i="32"/>
  <c r="BK65" i="32"/>
  <c r="BK66" i="32"/>
  <c r="BK67" i="32"/>
  <c r="BK68" i="32"/>
  <c r="BK69" i="32"/>
  <c r="BK70" i="32"/>
  <c r="BK71" i="32"/>
  <c r="BK72" i="32"/>
  <c r="BK73" i="32"/>
  <c r="BK74" i="32"/>
  <c r="BK75" i="32"/>
  <c r="BK76" i="32"/>
  <c r="BK77" i="32"/>
  <c r="BK78" i="32"/>
  <c r="BK79" i="32"/>
  <c r="BK80" i="32"/>
  <c r="BK81" i="32"/>
  <c r="BK82" i="32"/>
  <c r="BK83" i="32"/>
  <c r="BK84" i="32"/>
  <c r="BK85" i="32"/>
  <c r="BK86" i="32"/>
  <c r="BK87" i="32"/>
  <c r="BL87" i="32" s="1"/>
  <c r="BK88" i="32"/>
  <c r="BK89" i="32"/>
  <c r="BK90" i="32"/>
  <c r="BK91" i="32"/>
  <c r="BK92" i="32"/>
  <c r="BK93" i="32"/>
  <c r="BK94" i="32"/>
  <c r="BK95" i="32"/>
  <c r="BK97" i="32"/>
  <c r="BK98" i="32"/>
  <c r="BK99" i="32"/>
  <c r="BK100" i="32"/>
  <c r="BK101" i="32"/>
  <c r="BK102" i="32"/>
  <c r="BK103" i="32"/>
  <c r="BK104" i="32"/>
  <c r="BK105" i="32"/>
  <c r="BK106" i="32"/>
  <c r="BK107" i="32"/>
  <c r="BK108" i="32"/>
  <c r="BK109" i="32"/>
  <c r="BK110" i="32"/>
  <c r="BK111" i="32"/>
  <c r="BK112" i="32"/>
  <c r="BK113" i="32"/>
  <c r="BK114" i="32"/>
  <c r="BK115" i="32"/>
  <c r="BK116" i="32"/>
  <c r="BK117" i="32"/>
  <c r="BK118" i="32"/>
  <c r="BK119" i="32"/>
  <c r="BK120" i="32"/>
  <c r="BL120" i="32" s="1"/>
  <c r="BK121" i="32"/>
  <c r="BK122" i="32"/>
  <c r="BK123" i="32"/>
  <c r="BK124" i="32"/>
  <c r="BK125" i="32"/>
  <c r="BK126" i="32"/>
  <c r="BK127" i="32"/>
  <c r="BK129" i="32"/>
  <c r="BK130" i="32"/>
  <c r="BK131" i="32"/>
  <c r="BK132" i="32"/>
  <c r="BK133" i="32"/>
  <c r="BK134" i="32"/>
  <c r="BK135" i="32"/>
  <c r="BK136" i="32"/>
  <c r="BK137" i="32"/>
  <c r="BK138" i="32"/>
  <c r="BK139" i="32"/>
  <c r="BK140" i="32"/>
  <c r="BK141" i="32"/>
  <c r="BK142" i="32"/>
  <c r="BK143" i="32"/>
  <c r="BK144" i="32"/>
  <c r="BK145" i="32"/>
  <c r="BK146" i="32"/>
  <c r="BK147" i="32"/>
  <c r="BK148" i="32"/>
  <c r="BK149" i="32"/>
  <c r="BK150" i="32"/>
  <c r="BK151" i="32"/>
  <c r="BK152" i="32"/>
  <c r="BK153" i="32"/>
  <c r="BL153" i="32" s="1"/>
  <c r="BK154" i="32"/>
  <c r="BK155" i="32"/>
  <c r="BK156" i="32"/>
  <c r="BK157" i="32"/>
  <c r="BK158" i="32"/>
  <c r="BK159" i="32"/>
  <c r="BK161" i="32"/>
  <c r="BK162" i="32"/>
  <c r="BK163" i="32"/>
  <c r="BK164" i="32"/>
  <c r="BK165" i="32"/>
  <c r="BK166" i="32"/>
  <c r="BK167" i="32"/>
  <c r="BK168" i="32"/>
  <c r="BK169" i="32"/>
  <c r="BK170" i="32"/>
  <c r="BK171" i="32"/>
  <c r="BK172" i="32"/>
  <c r="BK173" i="32"/>
  <c r="BK174" i="32"/>
  <c r="BK175" i="32"/>
  <c r="BK176" i="32"/>
  <c r="BK177" i="32"/>
  <c r="BK178" i="32"/>
  <c r="BK179" i="32"/>
  <c r="BK180" i="32"/>
  <c r="BK181" i="32"/>
  <c r="BK182" i="32"/>
  <c r="BK183" i="32"/>
  <c r="BK184" i="32"/>
  <c r="BK185" i="32"/>
  <c r="BK186" i="32"/>
  <c r="BK187" i="32"/>
  <c r="BK188" i="32"/>
  <c r="BK189" i="32"/>
  <c r="BK190" i="32"/>
  <c r="BK191" i="32"/>
  <c r="BK193" i="32"/>
  <c r="BK194" i="32"/>
  <c r="BK195" i="32"/>
  <c r="BK196" i="32"/>
  <c r="BK197" i="32"/>
  <c r="BK198" i="32"/>
  <c r="BK199" i="32"/>
  <c r="BK200" i="32"/>
  <c r="BK201" i="32"/>
  <c r="BK202" i="32"/>
  <c r="BK203" i="32"/>
  <c r="BL203" i="32" s="1"/>
  <c r="BK204" i="32"/>
  <c r="BK205" i="32"/>
  <c r="BK206" i="32"/>
  <c r="BK207" i="32"/>
  <c r="BK208" i="32"/>
  <c r="BK209" i="32"/>
  <c r="BK210" i="32"/>
  <c r="BK211" i="32"/>
  <c r="BK212" i="32"/>
  <c r="BK213" i="32"/>
  <c r="BK214" i="32"/>
  <c r="BK215" i="32"/>
  <c r="BK216" i="32"/>
  <c r="BK217" i="32"/>
  <c r="BK218" i="32"/>
  <c r="BK219" i="32"/>
  <c r="BL219" i="32" s="1"/>
  <c r="BK220" i="32"/>
  <c r="BK221" i="32"/>
  <c r="BK222" i="32"/>
  <c r="BK223" i="32"/>
  <c r="BK225" i="32"/>
  <c r="BK226" i="32"/>
  <c r="BK227" i="32"/>
  <c r="BK228" i="32"/>
  <c r="BK229" i="32"/>
  <c r="BK230" i="32"/>
  <c r="BK231" i="32"/>
  <c r="BK232" i="32"/>
  <c r="BK233" i="32"/>
  <c r="BK234" i="32"/>
  <c r="BK235" i="32"/>
  <c r="BK236" i="32"/>
  <c r="BK237" i="32"/>
  <c r="BK238" i="32"/>
  <c r="BK239" i="32"/>
  <c r="BK240" i="32"/>
  <c r="BK241" i="32"/>
  <c r="BK242" i="32"/>
  <c r="BK243" i="32"/>
  <c r="BK244" i="32"/>
  <c r="BK245" i="32"/>
  <c r="BK246" i="32"/>
  <c r="BK247" i="32"/>
  <c r="BK248" i="32"/>
  <c r="BK249" i="32"/>
  <c r="BK250" i="32"/>
  <c r="BK251" i="32"/>
  <c r="BK252" i="32"/>
  <c r="BK253" i="32"/>
  <c r="BK254" i="32"/>
  <c r="BK255" i="32"/>
  <c r="BK257" i="32"/>
  <c r="BK258" i="32"/>
  <c r="BK259" i="32"/>
  <c r="BK260" i="32"/>
  <c r="BK261" i="32"/>
  <c r="BK262" i="32"/>
  <c r="BK263" i="32"/>
  <c r="BK264" i="32"/>
  <c r="BK265" i="32"/>
  <c r="BK266" i="32"/>
  <c r="BK267" i="32"/>
  <c r="BK268" i="32"/>
  <c r="BK269" i="32"/>
  <c r="BK270" i="32"/>
  <c r="BK271" i="32"/>
  <c r="BL271" i="32" s="1"/>
  <c r="BK272" i="32"/>
  <c r="BK273" i="32"/>
  <c r="BK274" i="32"/>
  <c r="BK275" i="32"/>
  <c r="BK276" i="32"/>
  <c r="BK277" i="32"/>
  <c r="BK278" i="32"/>
  <c r="BK279" i="32"/>
  <c r="BK280" i="32"/>
  <c r="BK281" i="32"/>
  <c r="BK282" i="32"/>
  <c r="BK283" i="32"/>
  <c r="BK284" i="32"/>
  <c r="BK285" i="32"/>
  <c r="BK286" i="32"/>
  <c r="BK287" i="32"/>
  <c r="BK289" i="32"/>
  <c r="BK290" i="32"/>
  <c r="BK291" i="32"/>
  <c r="BK292" i="32"/>
  <c r="BK293" i="32"/>
  <c r="BK294" i="32"/>
  <c r="BK295" i="32"/>
  <c r="BK296" i="32"/>
  <c r="BK297" i="32"/>
  <c r="BK298" i="32"/>
  <c r="BK299" i="32"/>
  <c r="BK300" i="32"/>
  <c r="BK301" i="32"/>
  <c r="BK302" i="32"/>
  <c r="BK303" i="32"/>
  <c r="BK304" i="32"/>
  <c r="BK305" i="32"/>
  <c r="BK306" i="32"/>
  <c r="BK307" i="32"/>
  <c r="BK308" i="32"/>
  <c r="BK309" i="32"/>
  <c r="BK310" i="32"/>
  <c r="BK311" i="32"/>
  <c r="BK312" i="32"/>
  <c r="BL312" i="32" s="1"/>
  <c r="BK313" i="32"/>
  <c r="BK314" i="32"/>
  <c r="BK315" i="32"/>
  <c r="BK316" i="32"/>
  <c r="BK317" i="32"/>
  <c r="BK318" i="32"/>
  <c r="BK319" i="32"/>
  <c r="BK321" i="32"/>
  <c r="BK322" i="32"/>
  <c r="BK323" i="32"/>
  <c r="BK324" i="32"/>
  <c r="BK325" i="32"/>
  <c r="BK326" i="32"/>
  <c r="BK327" i="32"/>
  <c r="BK328" i="32"/>
  <c r="BK329" i="32"/>
  <c r="BK330" i="32"/>
  <c r="BK331" i="32"/>
  <c r="BK332" i="32"/>
  <c r="BK333" i="32"/>
  <c r="BK334" i="32"/>
  <c r="BK335" i="32"/>
  <c r="BK336" i="32"/>
  <c r="BK337" i="32"/>
  <c r="BK338" i="32"/>
  <c r="BK339" i="32"/>
  <c r="BK340" i="32"/>
  <c r="BK341" i="32"/>
  <c r="BK342" i="32"/>
  <c r="BK343" i="32"/>
  <c r="BK344" i="32"/>
  <c r="BK345" i="32"/>
  <c r="BK346" i="32"/>
  <c r="BK347" i="32"/>
  <c r="BK348" i="32"/>
  <c r="BK349" i="32"/>
  <c r="BK350" i="32"/>
  <c r="BK351" i="32"/>
  <c r="BK353" i="32"/>
  <c r="BK354" i="32"/>
  <c r="BK355" i="32"/>
  <c r="BK356" i="32"/>
  <c r="BK357" i="32"/>
  <c r="BK358" i="32"/>
  <c r="BK359" i="32"/>
  <c r="BK360" i="32"/>
  <c r="BK361" i="32"/>
  <c r="BK362" i="32"/>
  <c r="BK363" i="32"/>
  <c r="BK364" i="32"/>
  <c r="BK365" i="32"/>
  <c r="BK366" i="32"/>
  <c r="BK367" i="32"/>
  <c r="BK368" i="32"/>
  <c r="BK369" i="32"/>
  <c r="BK370" i="32"/>
  <c r="BK371" i="32"/>
  <c r="BK372" i="32"/>
  <c r="BK373" i="32"/>
  <c r="BK374" i="32"/>
  <c r="BK375" i="32"/>
  <c r="BK376" i="32"/>
  <c r="BK377" i="32"/>
  <c r="BK378" i="32"/>
  <c r="BK379" i="32"/>
  <c r="BK380" i="32"/>
  <c r="BK381" i="32"/>
  <c r="BK382" i="32"/>
  <c r="BK383" i="32"/>
  <c r="BK385" i="32"/>
  <c r="BK386" i="32"/>
  <c r="BK3" i="32"/>
  <c r="BL3" i="32" s="1"/>
  <c r="BJ4" i="32"/>
  <c r="BL4" i="32" s="1"/>
  <c r="BJ5" i="32"/>
  <c r="BJ6" i="32"/>
  <c r="BL6" i="32" s="1"/>
  <c r="BJ7" i="32"/>
  <c r="BJ8" i="32"/>
  <c r="BL8" i="32" s="1"/>
  <c r="BJ9" i="32"/>
  <c r="BL9" i="32" s="1"/>
  <c r="BJ10" i="32"/>
  <c r="BL10" i="32" s="1"/>
  <c r="BJ11" i="32"/>
  <c r="BL11" i="32" s="1"/>
  <c r="BJ12" i="32"/>
  <c r="BJ13" i="32"/>
  <c r="BJ14" i="32"/>
  <c r="BL14" i="32" s="1"/>
  <c r="BJ15" i="32"/>
  <c r="BJ16" i="32"/>
  <c r="BL16" i="32"/>
  <c r="BJ17" i="32"/>
  <c r="BL17" i="32" s="1"/>
  <c r="BJ18" i="32"/>
  <c r="BL18" i="32" s="1"/>
  <c r="BJ19" i="32"/>
  <c r="BJ20" i="32"/>
  <c r="BJ21" i="32"/>
  <c r="BJ22" i="32"/>
  <c r="BL22" i="32" s="1"/>
  <c r="BJ23" i="32"/>
  <c r="BL23" i="32" s="1"/>
  <c r="BJ24" i="32"/>
  <c r="BL24" i="32" s="1"/>
  <c r="BJ25" i="32"/>
  <c r="BL25" i="32" s="1"/>
  <c r="BJ26" i="32"/>
  <c r="BL26" i="32"/>
  <c r="BJ27" i="32"/>
  <c r="BJ28" i="32"/>
  <c r="BL28" i="32"/>
  <c r="BJ29" i="32"/>
  <c r="BJ30" i="32"/>
  <c r="BL30" i="32" s="1"/>
  <c r="BJ31" i="32"/>
  <c r="BJ33" i="32"/>
  <c r="BL33" i="32"/>
  <c r="BJ34" i="32"/>
  <c r="BL34" i="32" s="1"/>
  <c r="BJ35" i="32"/>
  <c r="BL35" i="32" s="1"/>
  <c r="BJ36" i="32"/>
  <c r="BJ37" i="32"/>
  <c r="BL37" i="32" s="1"/>
  <c r="BJ38" i="32"/>
  <c r="BL38" i="32" s="1"/>
  <c r="BJ39" i="32"/>
  <c r="BL39" i="32" s="1"/>
  <c r="BJ40" i="32"/>
  <c r="BJ41" i="32"/>
  <c r="BL41" i="32" s="1"/>
  <c r="BJ42" i="32"/>
  <c r="BL42" i="32" s="1"/>
  <c r="BJ43" i="32"/>
  <c r="BL43" i="32" s="1"/>
  <c r="BJ44" i="32"/>
  <c r="BJ45" i="32"/>
  <c r="BL45" i="32" s="1"/>
  <c r="BJ46" i="32"/>
  <c r="BL46" i="32" s="1"/>
  <c r="BJ47" i="32"/>
  <c r="BL47" i="32" s="1"/>
  <c r="BJ48" i="32"/>
  <c r="BL48" i="32" s="1"/>
  <c r="BJ49" i="32"/>
  <c r="BJ50" i="32"/>
  <c r="BL50" i="32" s="1"/>
  <c r="BJ51" i="32"/>
  <c r="BL51" i="32" s="1"/>
  <c r="BJ52" i="32"/>
  <c r="BL52" i="32" s="1"/>
  <c r="BJ53" i="32"/>
  <c r="BJ54" i="32"/>
  <c r="BL54" i="32" s="1"/>
  <c r="BJ55" i="32"/>
  <c r="BL55" i="32" s="1"/>
  <c r="BJ56" i="32"/>
  <c r="BJ57" i="32"/>
  <c r="BJ58" i="32"/>
  <c r="BL58" i="32"/>
  <c r="BJ59" i="32"/>
  <c r="BL59" i="32" s="1"/>
  <c r="BJ60" i="32"/>
  <c r="BL60" i="32"/>
  <c r="BJ61" i="32"/>
  <c r="BJ62" i="32"/>
  <c r="BL62" i="32" s="1"/>
  <c r="BJ63" i="32"/>
  <c r="BL63" i="32" s="1"/>
  <c r="BJ65" i="32"/>
  <c r="BJ66" i="32"/>
  <c r="BL66" i="32" s="1"/>
  <c r="BJ67" i="32"/>
  <c r="BL67" i="32"/>
  <c r="BJ68" i="32"/>
  <c r="BL68" i="32" s="1"/>
  <c r="BJ69" i="32"/>
  <c r="BL69" i="32" s="1"/>
  <c r="BJ70" i="32"/>
  <c r="BJ71" i="32"/>
  <c r="BL71" i="32" s="1"/>
  <c r="BJ72" i="32"/>
  <c r="BL72" i="32" s="1"/>
  <c r="BJ73" i="32"/>
  <c r="BJ74" i="32"/>
  <c r="BL74" i="32" s="1"/>
  <c r="BJ75" i="32"/>
  <c r="BL75" i="32" s="1"/>
  <c r="BJ76" i="32"/>
  <c r="BL76" i="32"/>
  <c r="BJ77" i="32"/>
  <c r="BJ78" i="32"/>
  <c r="BJ79" i="32"/>
  <c r="BJ80" i="32"/>
  <c r="BL80" i="32" s="1"/>
  <c r="BJ81" i="32"/>
  <c r="BJ82" i="32"/>
  <c r="BJ83" i="32"/>
  <c r="BL83" i="32" s="1"/>
  <c r="BJ84" i="32"/>
  <c r="BL84" i="32" s="1"/>
  <c r="BJ85" i="32"/>
  <c r="BJ86" i="32"/>
  <c r="BJ87" i="32"/>
  <c r="BJ88" i="32"/>
  <c r="BL88" i="32" s="1"/>
  <c r="BJ89" i="32"/>
  <c r="BL89" i="32"/>
  <c r="BJ90" i="32"/>
  <c r="BL90" i="32"/>
  <c r="BJ91" i="32"/>
  <c r="BL91" i="32" s="1"/>
  <c r="BJ92" i="32"/>
  <c r="BL92" i="32" s="1"/>
  <c r="BJ93" i="32"/>
  <c r="BL93" i="32"/>
  <c r="BJ94" i="32"/>
  <c r="BL94" i="32"/>
  <c r="BJ95" i="32"/>
  <c r="BL95" i="32" s="1"/>
  <c r="BJ97" i="32"/>
  <c r="BL97" i="32" s="1"/>
  <c r="BJ98" i="32"/>
  <c r="BL98" i="32"/>
  <c r="BJ99" i="32"/>
  <c r="BL99" i="32"/>
  <c r="BJ100" i="32"/>
  <c r="BL100" i="32" s="1"/>
  <c r="BJ101" i="32"/>
  <c r="BL101" i="32" s="1"/>
  <c r="BJ102" i="32"/>
  <c r="BL102" i="32"/>
  <c r="BJ103" i="32"/>
  <c r="BL103" i="32"/>
  <c r="BJ104" i="32"/>
  <c r="BJ105" i="32"/>
  <c r="BL105" i="32" s="1"/>
  <c r="BJ106" i="32"/>
  <c r="BJ107" i="32"/>
  <c r="BJ108" i="32"/>
  <c r="BL108" i="32" s="1"/>
  <c r="BJ109" i="32"/>
  <c r="BL109" i="32" s="1"/>
  <c r="BJ110" i="32"/>
  <c r="BL110" i="32"/>
  <c r="BJ111" i="32"/>
  <c r="BJ112" i="32"/>
  <c r="BJ113" i="32"/>
  <c r="BL113" i="32" s="1"/>
  <c r="BJ114" i="32"/>
  <c r="BJ115" i="32"/>
  <c r="BJ116" i="32"/>
  <c r="BL116" i="32" s="1"/>
  <c r="BJ117" i="32"/>
  <c r="BL117" i="32" s="1"/>
  <c r="BJ118" i="32"/>
  <c r="BJ119" i="32"/>
  <c r="BJ120" i="32"/>
  <c r="BJ121" i="32"/>
  <c r="BL121" i="32"/>
  <c r="BJ122" i="32"/>
  <c r="BL122" i="32" s="1"/>
  <c r="BJ123" i="32"/>
  <c r="BL123" i="32" s="1"/>
  <c r="BJ124" i="32"/>
  <c r="BL124" i="32" s="1"/>
  <c r="BJ125" i="32"/>
  <c r="BL125" i="32"/>
  <c r="BJ126" i="32"/>
  <c r="BL126" i="32" s="1"/>
  <c r="BJ127" i="32"/>
  <c r="BL127" i="32" s="1"/>
  <c r="BJ129" i="32"/>
  <c r="BL129" i="32" s="1"/>
  <c r="BJ130" i="32"/>
  <c r="BL130" i="32"/>
  <c r="BJ131" i="32"/>
  <c r="BL131" i="32" s="1"/>
  <c r="BJ132" i="32"/>
  <c r="BL132" i="32" s="1"/>
  <c r="BJ133" i="32"/>
  <c r="BL133" i="32" s="1"/>
  <c r="BJ134" i="32"/>
  <c r="BL134" i="32"/>
  <c r="BJ135" i="32"/>
  <c r="BL135" i="32" s="1"/>
  <c r="BJ136" i="32"/>
  <c r="BL136" i="32" s="1"/>
  <c r="BJ137" i="32"/>
  <c r="BJ138" i="32"/>
  <c r="BL138" i="32" s="1"/>
  <c r="BJ139" i="32"/>
  <c r="BJ140" i="32"/>
  <c r="BL140" i="32"/>
  <c r="BJ141" i="32"/>
  <c r="BJ142" i="32"/>
  <c r="BL142" i="32" s="1"/>
  <c r="BJ143" i="32"/>
  <c r="BL143" i="32" s="1"/>
  <c r="BJ144" i="32"/>
  <c r="BL144" i="32" s="1"/>
  <c r="BJ145" i="32"/>
  <c r="BJ146" i="32"/>
  <c r="BL146" i="32" s="1"/>
  <c r="BJ147" i="32"/>
  <c r="BJ148" i="32"/>
  <c r="BL148" i="32" s="1"/>
  <c r="BJ149" i="32"/>
  <c r="BJ150" i="32"/>
  <c r="BL150" i="32" s="1"/>
  <c r="BJ151" i="32"/>
  <c r="BJ152" i="32"/>
  <c r="BL152" i="32"/>
  <c r="BJ153" i="32"/>
  <c r="BJ154" i="32"/>
  <c r="BL154" i="32" s="1"/>
  <c r="BJ155" i="32"/>
  <c r="BJ156" i="32"/>
  <c r="BJ157" i="32"/>
  <c r="BL157" i="32" s="1"/>
  <c r="BJ158" i="32"/>
  <c r="BL158" i="32"/>
  <c r="BJ159" i="32"/>
  <c r="BL159" i="32" s="1"/>
  <c r="BJ161" i="32"/>
  <c r="BJ162" i="32"/>
  <c r="BL162" i="32" s="1"/>
  <c r="BJ163" i="32"/>
  <c r="BL163" i="32" s="1"/>
  <c r="BJ164" i="32"/>
  <c r="BL164" i="32"/>
  <c r="BJ165" i="32"/>
  <c r="BJ166" i="32"/>
  <c r="BL166" i="32" s="1"/>
  <c r="BJ167" i="32"/>
  <c r="BL167" i="32" s="1"/>
  <c r="BJ168" i="32"/>
  <c r="BJ169" i="32"/>
  <c r="BJ170" i="32"/>
  <c r="BL170" i="32" s="1"/>
  <c r="BJ171" i="32"/>
  <c r="BL171" i="32" s="1"/>
  <c r="BJ172" i="32"/>
  <c r="BJ173" i="32"/>
  <c r="BL173" i="32" s="1"/>
  <c r="BJ174" i="32"/>
  <c r="BL174" i="32" s="1"/>
  <c r="BJ175" i="32"/>
  <c r="BL175" i="32" s="1"/>
  <c r="BJ176" i="32"/>
  <c r="BL176" i="32" s="1"/>
  <c r="BJ177" i="32"/>
  <c r="BL177" i="32" s="1"/>
  <c r="BJ178" i="32"/>
  <c r="BL178" i="32" s="1"/>
  <c r="BJ179" i="32"/>
  <c r="BL179" i="32" s="1"/>
  <c r="BJ180" i="32"/>
  <c r="BJ181" i="32"/>
  <c r="BJ182" i="32"/>
  <c r="BL182" i="32" s="1"/>
  <c r="BJ183" i="32"/>
  <c r="BL183" i="32" s="1"/>
  <c r="BJ184" i="32"/>
  <c r="BL184" i="32"/>
  <c r="BJ185" i="32"/>
  <c r="BJ186" i="32"/>
  <c r="BL186" i="32" s="1"/>
  <c r="BJ187" i="32"/>
  <c r="BL187" i="32" s="1"/>
  <c r="BJ188" i="32"/>
  <c r="BJ189" i="32"/>
  <c r="BL189" i="32"/>
  <c r="BJ190" i="32"/>
  <c r="BJ191" i="32"/>
  <c r="BL191" i="32" s="1"/>
  <c r="BJ193" i="32"/>
  <c r="BJ194" i="32"/>
  <c r="BJ195" i="32"/>
  <c r="BJ196" i="32"/>
  <c r="BL196" i="32" s="1"/>
  <c r="BJ197" i="32"/>
  <c r="BJ198" i="32"/>
  <c r="BL198" i="32" s="1"/>
  <c r="BJ199" i="32"/>
  <c r="BJ200" i="32"/>
  <c r="BL200" i="32" s="1"/>
  <c r="BJ201" i="32"/>
  <c r="BJ202" i="32"/>
  <c r="BJ203" i="32"/>
  <c r="BJ204" i="32"/>
  <c r="BL204" i="32"/>
  <c r="BJ205" i="32"/>
  <c r="BJ206" i="32"/>
  <c r="BL206" i="32" s="1"/>
  <c r="BJ207" i="32"/>
  <c r="BL207" i="32" s="1"/>
  <c r="BJ208" i="32"/>
  <c r="BL208" i="32" s="1"/>
  <c r="BJ209" i="32"/>
  <c r="BJ210" i="32"/>
  <c r="BL210" i="32"/>
  <c r="BJ211" i="32"/>
  <c r="BL211" i="32" s="1"/>
  <c r="BJ212" i="32"/>
  <c r="BL212" i="32"/>
  <c r="BJ213" i="32"/>
  <c r="BJ214" i="32"/>
  <c r="BJ215" i="32"/>
  <c r="BL215" i="32" s="1"/>
  <c r="BJ216" i="32"/>
  <c r="BL216" i="32"/>
  <c r="BJ217" i="32"/>
  <c r="BJ218" i="32"/>
  <c r="BL218" i="32"/>
  <c r="BJ219" i="32"/>
  <c r="BJ220" i="32"/>
  <c r="BL220" i="32" s="1"/>
  <c r="BJ221" i="32"/>
  <c r="BL221" i="32"/>
  <c r="BJ222" i="32"/>
  <c r="BL222" i="32" s="1"/>
  <c r="BJ223" i="32"/>
  <c r="BL223" i="32" s="1"/>
  <c r="BJ225" i="32"/>
  <c r="BL225" i="32" s="1"/>
  <c r="BJ226" i="32"/>
  <c r="BL226" i="32"/>
  <c r="BJ227" i="32"/>
  <c r="BL227" i="32" s="1"/>
  <c r="BJ228" i="32"/>
  <c r="BL228" i="32" s="1"/>
  <c r="BJ229" i="32"/>
  <c r="BL229" i="32" s="1"/>
  <c r="BJ230" i="32"/>
  <c r="BL230" i="32"/>
  <c r="BJ231" i="32"/>
  <c r="BL231" i="32" s="1"/>
  <c r="BJ232" i="32"/>
  <c r="BL232" i="32" s="1"/>
  <c r="BJ233" i="32"/>
  <c r="BL233" i="32" s="1"/>
  <c r="BJ234" i="32"/>
  <c r="BL234" i="32"/>
  <c r="BJ235" i="32"/>
  <c r="BL235" i="32" s="1"/>
  <c r="BJ236" i="32"/>
  <c r="BL236" i="32" s="1"/>
  <c r="BJ237" i="32"/>
  <c r="BL237" i="32" s="1"/>
  <c r="BJ238" i="32"/>
  <c r="BJ239" i="32"/>
  <c r="BL239" i="32" s="1"/>
  <c r="BJ240" i="32"/>
  <c r="BL240" i="32" s="1"/>
  <c r="BJ241" i="32"/>
  <c r="BL241" i="32" s="1"/>
  <c r="BJ242" i="32"/>
  <c r="BL242" i="32" s="1"/>
  <c r="BJ243" i="32"/>
  <c r="BJ244" i="32"/>
  <c r="BL244" i="32" s="1"/>
  <c r="BJ245" i="32"/>
  <c r="BL245" i="32" s="1"/>
  <c r="BJ246" i="32"/>
  <c r="BL246" i="32" s="1"/>
  <c r="BJ247" i="32"/>
  <c r="BL247" i="32"/>
  <c r="BJ248" i="32"/>
  <c r="BL248" i="32" s="1"/>
  <c r="BJ249" i="32"/>
  <c r="BL249" i="32" s="1"/>
  <c r="BJ250" i="32"/>
  <c r="BL250" i="32"/>
  <c r="BJ251" i="32"/>
  <c r="BL251" i="32"/>
  <c r="BJ252" i="32"/>
  <c r="BL252" i="32" s="1"/>
  <c r="BJ253" i="32"/>
  <c r="BL253" i="32" s="1"/>
  <c r="BJ254" i="32"/>
  <c r="BL254" i="32" s="1"/>
  <c r="BJ255" i="32"/>
  <c r="BL255" i="32" s="1"/>
  <c r="BJ257" i="32"/>
  <c r="BL257" i="32" s="1"/>
  <c r="BJ258" i="32"/>
  <c r="BL258" i="32" s="1"/>
  <c r="BJ259" i="32"/>
  <c r="BJ260" i="32"/>
  <c r="BJ261" i="32"/>
  <c r="BJ262" i="32"/>
  <c r="BL262" i="32" s="1"/>
  <c r="BJ263" i="32"/>
  <c r="BJ264" i="32"/>
  <c r="BJ265" i="32"/>
  <c r="BL265" i="32" s="1"/>
  <c r="BJ266" i="32"/>
  <c r="BL266" i="32" s="1"/>
  <c r="BJ267" i="32"/>
  <c r="BL267" i="32" s="1"/>
  <c r="BJ268" i="32"/>
  <c r="BJ269" i="32"/>
  <c r="BJ270" i="32"/>
  <c r="BL270" i="32" s="1"/>
  <c r="BJ271" i="32"/>
  <c r="BJ272" i="32"/>
  <c r="BL272" i="32" s="1"/>
  <c r="BJ273" i="32"/>
  <c r="BL273" i="32" s="1"/>
  <c r="BJ274" i="32"/>
  <c r="BL274" i="32" s="1"/>
  <c r="BJ275" i="32"/>
  <c r="BL275" i="32" s="1"/>
  <c r="BJ276" i="32"/>
  <c r="BL276" i="32" s="1"/>
  <c r="BJ277" i="32"/>
  <c r="BJ278" i="32"/>
  <c r="BL278" i="32" s="1"/>
  <c r="BJ279" i="32"/>
  <c r="BJ280" i="32"/>
  <c r="BL280" i="32"/>
  <c r="BJ281" i="32"/>
  <c r="BL281" i="32" s="1"/>
  <c r="BJ282" i="32"/>
  <c r="BL282" i="32"/>
  <c r="BJ283" i="32"/>
  <c r="BL283" i="32" s="1"/>
  <c r="BJ284" i="32"/>
  <c r="BL284" i="32" s="1"/>
  <c r="BJ285" i="32"/>
  <c r="BJ286" i="32"/>
  <c r="BL286" i="32"/>
  <c r="BJ287" i="32"/>
  <c r="BJ289" i="32"/>
  <c r="BJ290" i="32"/>
  <c r="BL290" i="32" s="1"/>
  <c r="BJ291" i="32"/>
  <c r="BL291" i="32" s="1"/>
  <c r="BJ292" i="32"/>
  <c r="BL292" i="32" s="1"/>
  <c r="BJ293" i="32"/>
  <c r="BL293" i="32" s="1"/>
  <c r="BJ294" i="32"/>
  <c r="BL294" i="32" s="1"/>
  <c r="BJ295" i="32"/>
  <c r="BL295" i="32" s="1"/>
  <c r="BJ296" i="32"/>
  <c r="BL296" i="32" s="1"/>
  <c r="BJ297" i="32"/>
  <c r="BJ298" i="32"/>
  <c r="BL298" i="32" s="1"/>
  <c r="BJ299" i="32"/>
  <c r="BL299" i="32" s="1"/>
  <c r="BJ300" i="32"/>
  <c r="BJ301" i="32"/>
  <c r="BL301" i="32" s="1"/>
  <c r="BJ302" i="32"/>
  <c r="BJ303" i="32"/>
  <c r="BL303" i="32" s="1"/>
  <c r="BJ304" i="32"/>
  <c r="BJ305" i="32"/>
  <c r="BJ306" i="32"/>
  <c r="BL306" i="32" s="1"/>
  <c r="BJ307" i="32"/>
  <c r="BL307" i="32" s="1"/>
  <c r="BJ308" i="32"/>
  <c r="BL308" i="32" s="1"/>
  <c r="BJ309" i="32"/>
  <c r="BL309" i="32" s="1"/>
  <c r="BJ310" i="32"/>
  <c r="BL310" i="32" s="1"/>
  <c r="BJ311" i="32"/>
  <c r="BL311" i="32" s="1"/>
  <c r="BJ312" i="32"/>
  <c r="BJ313" i="32"/>
  <c r="BL313" i="32"/>
  <c r="BJ314" i="32"/>
  <c r="BL314" i="32" s="1"/>
  <c r="BJ315" i="32"/>
  <c r="BL315" i="32" s="1"/>
  <c r="BJ316" i="32"/>
  <c r="BL316" i="32" s="1"/>
  <c r="BJ317" i="32"/>
  <c r="BJ318" i="32"/>
  <c r="BJ319" i="32"/>
  <c r="BL319" i="32" s="1"/>
  <c r="BJ321" i="32"/>
  <c r="BL321" i="32" s="1"/>
  <c r="BJ322" i="32"/>
  <c r="BL322" i="32"/>
  <c r="BJ323" i="32"/>
  <c r="BL323" i="32" s="1"/>
  <c r="BJ324" i="32"/>
  <c r="BL324" i="32" s="1"/>
  <c r="BJ325" i="32"/>
  <c r="BL325" i="32" s="1"/>
  <c r="BJ326" i="32"/>
  <c r="BL326" i="32"/>
  <c r="BJ327" i="32"/>
  <c r="BJ328" i="32"/>
  <c r="BL328" i="32" s="1"/>
  <c r="BJ329" i="32"/>
  <c r="BJ330" i="32"/>
  <c r="BJ331" i="32"/>
  <c r="BL331" i="32"/>
  <c r="BJ332" i="32"/>
  <c r="BL332" i="32" s="1"/>
  <c r="BJ333" i="32"/>
  <c r="BJ334" i="32"/>
  <c r="BL334" i="32" s="1"/>
  <c r="BJ335" i="32"/>
  <c r="BJ336" i="32"/>
  <c r="BL336" i="32" s="1"/>
  <c r="BJ337" i="32"/>
  <c r="BJ338" i="32"/>
  <c r="BJ339" i="32"/>
  <c r="BL339" i="32" s="1"/>
  <c r="BJ340" i="32"/>
  <c r="BL340" i="32" s="1"/>
  <c r="BJ341" i="32"/>
  <c r="BL341" i="32" s="1"/>
  <c r="BJ342" i="32"/>
  <c r="BL342" i="32" s="1"/>
  <c r="BJ343" i="32"/>
  <c r="BJ344" i="32"/>
  <c r="BL344" i="32" s="1"/>
  <c r="BJ345" i="32"/>
  <c r="BJ346" i="32"/>
  <c r="BL346" i="32" s="1"/>
  <c r="BJ347" i="32"/>
  <c r="BL347" i="32" s="1"/>
  <c r="BJ348" i="32"/>
  <c r="BL348" i="32" s="1"/>
  <c r="BJ349" i="32"/>
  <c r="BL349" i="32" s="1"/>
  <c r="BJ350" i="32"/>
  <c r="BJ351" i="32"/>
  <c r="BJ353" i="32"/>
  <c r="BL353" i="32" s="1"/>
  <c r="BJ354" i="32"/>
  <c r="BL354" i="32" s="1"/>
  <c r="BJ355" i="32"/>
  <c r="BL355" i="32"/>
  <c r="BJ356" i="32"/>
  <c r="BL356" i="32" s="1"/>
  <c r="BJ357" i="32"/>
  <c r="BL357" i="32" s="1"/>
  <c r="BJ358" i="32"/>
  <c r="BL358" i="32" s="1"/>
  <c r="BJ359" i="32"/>
  <c r="BL359" i="32"/>
  <c r="BJ360" i="32"/>
  <c r="BJ361" i="32"/>
  <c r="BL361" i="32" s="1"/>
  <c r="BJ362" i="32"/>
  <c r="BJ363" i="32"/>
  <c r="BJ364" i="32"/>
  <c r="BL364" i="32" s="1"/>
  <c r="BJ365" i="32"/>
  <c r="BL365" i="32" s="1"/>
  <c r="BJ366" i="32"/>
  <c r="BL366" i="32" s="1"/>
  <c r="BJ367" i="32"/>
  <c r="BL367" i="32" s="1"/>
  <c r="BJ368" i="32"/>
  <c r="BJ369" i="32"/>
  <c r="BL369" i="32" s="1"/>
  <c r="BJ370" i="32"/>
  <c r="BJ371" i="32"/>
  <c r="BJ372" i="32"/>
  <c r="BL372" i="32" s="1"/>
  <c r="BJ373" i="32"/>
  <c r="BL373" i="32" s="1"/>
  <c r="BJ374" i="32"/>
  <c r="BJ375" i="32"/>
  <c r="BL375" i="32" s="1"/>
  <c r="BJ376" i="32"/>
  <c r="BJ377" i="32"/>
  <c r="BL377" i="32" s="1"/>
  <c r="BJ378" i="32"/>
  <c r="BL378" i="32" s="1"/>
  <c r="BJ379" i="32"/>
  <c r="BL379" i="32" s="1"/>
  <c r="BJ380" i="32"/>
  <c r="BL380" i="32" s="1"/>
  <c r="BJ381" i="32"/>
  <c r="BL381" i="32" s="1"/>
  <c r="BJ382" i="32"/>
  <c r="BJ383" i="32"/>
  <c r="BL383" i="32" s="1"/>
  <c r="BJ385" i="32"/>
  <c r="BJ386" i="32"/>
  <c r="BL386" i="32"/>
  <c r="BJ3" i="32"/>
  <c r="BF5" i="32"/>
  <c r="BF6" i="32"/>
  <c r="BF7" i="32"/>
  <c r="BF8" i="32"/>
  <c r="BF9" i="32"/>
  <c r="BF10" i="32"/>
  <c r="BF11" i="32"/>
  <c r="BF12" i="32"/>
  <c r="BF13" i="32"/>
  <c r="BF14" i="32"/>
  <c r="BF15" i="32"/>
  <c r="BF16" i="32"/>
  <c r="BF17" i="32"/>
  <c r="BF18" i="32"/>
  <c r="BF19" i="32"/>
  <c r="BF20" i="32"/>
  <c r="BF21" i="32"/>
  <c r="BF22" i="32"/>
  <c r="BF23" i="32"/>
  <c r="BF24" i="32"/>
  <c r="BF25" i="32"/>
  <c r="BF26" i="32"/>
  <c r="BF27" i="32"/>
  <c r="BF28" i="32"/>
  <c r="BF29" i="32"/>
  <c r="BF30" i="32"/>
  <c r="BF31" i="32"/>
  <c r="BF32" i="32"/>
  <c r="BF33" i="32"/>
  <c r="BF34" i="32"/>
  <c r="BF35" i="32"/>
  <c r="BF36" i="32"/>
  <c r="BF37" i="32"/>
  <c r="BF38" i="32"/>
  <c r="BF39" i="32"/>
  <c r="BF40" i="32"/>
  <c r="BF41" i="32"/>
  <c r="BF42" i="32"/>
  <c r="BF43" i="32"/>
  <c r="BF44" i="32"/>
  <c r="BF45" i="32"/>
  <c r="BF46" i="32"/>
  <c r="BF47" i="32"/>
  <c r="BF48" i="32"/>
  <c r="BF49" i="32"/>
  <c r="BF50" i="32"/>
  <c r="BF51" i="32"/>
  <c r="BF52" i="32"/>
  <c r="BF53" i="32"/>
  <c r="BF54" i="32"/>
  <c r="BF55" i="32"/>
  <c r="BF56" i="32"/>
  <c r="BF57" i="32"/>
  <c r="BF58" i="32"/>
  <c r="BF59" i="32"/>
  <c r="BF60" i="32"/>
  <c r="BF61" i="32"/>
  <c r="BF62" i="32"/>
  <c r="BF63" i="32"/>
  <c r="BF64" i="32"/>
  <c r="BF65" i="32"/>
  <c r="BF66" i="32"/>
  <c r="BF67" i="32"/>
  <c r="BF68" i="32"/>
  <c r="BF69" i="32"/>
  <c r="BF70" i="32"/>
  <c r="BF71" i="32"/>
  <c r="BF72" i="32"/>
  <c r="BF73" i="32"/>
  <c r="BF74" i="32"/>
  <c r="BF75" i="32"/>
  <c r="BF76" i="32"/>
  <c r="BF77" i="32"/>
  <c r="BF78" i="32"/>
  <c r="BF79" i="32"/>
  <c r="BF80" i="32"/>
  <c r="BF81" i="32"/>
  <c r="BF82" i="32"/>
  <c r="BF83" i="32"/>
  <c r="BF84" i="32"/>
  <c r="BF85" i="32"/>
  <c r="BF86" i="32"/>
  <c r="BF87" i="32"/>
  <c r="BF88" i="32"/>
  <c r="BF89" i="32"/>
  <c r="BF90" i="32"/>
  <c r="BF91" i="32"/>
  <c r="BF92" i="32"/>
  <c r="BF93" i="32"/>
  <c r="BF94" i="32"/>
  <c r="BF95" i="32"/>
  <c r="BF96" i="32"/>
  <c r="BF97" i="32"/>
  <c r="BF98" i="32"/>
  <c r="BF99" i="32"/>
  <c r="BF100" i="32"/>
  <c r="BF101" i="32"/>
  <c r="BF102" i="32"/>
  <c r="BF103" i="32"/>
  <c r="BF104" i="32"/>
  <c r="BF105" i="32"/>
  <c r="BF106" i="32"/>
  <c r="BF107" i="32"/>
  <c r="BF108" i="32"/>
  <c r="BF109" i="32"/>
  <c r="BF110" i="32"/>
  <c r="BF111" i="32"/>
  <c r="BF112" i="32"/>
  <c r="BF113" i="32"/>
  <c r="BF114" i="32"/>
  <c r="BF115" i="32"/>
  <c r="BF116" i="32"/>
  <c r="BF117" i="32"/>
  <c r="BF118" i="32"/>
  <c r="BF119" i="32"/>
  <c r="BF120" i="32"/>
  <c r="BF121" i="32"/>
  <c r="BF122" i="32"/>
  <c r="BF123" i="32"/>
  <c r="BF124" i="32"/>
  <c r="BF125" i="32"/>
  <c r="BF126" i="32"/>
  <c r="BF127" i="32"/>
  <c r="BF128" i="32"/>
  <c r="BF129" i="32"/>
  <c r="BF130" i="32"/>
  <c r="BF131" i="32"/>
  <c r="BF132" i="32"/>
  <c r="BF133" i="32"/>
  <c r="BF134" i="32"/>
  <c r="BF135" i="32"/>
  <c r="BF136" i="32"/>
  <c r="BF137" i="32"/>
  <c r="BF138" i="32"/>
  <c r="BF139" i="32"/>
  <c r="BF140" i="32"/>
  <c r="BF141" i="32"/>
  <c r="BF142" i="32"/>
  <c r="BF143" i="32"/>
  <c r="BF144" i="32"/>
  <c r="BF145" i="32"/>
  <c r="BF146" i="32"/>
  <c r="BF147" i="32"/>
  <c r="BF148" i="32"/>
  <c r="BF149" i="32"/>
  <c r="BF150" i="32"/>
  <c r="BF151" i="32"/>
  <c r="BF152" i="32"/>
  <c r="BF153" i="32"/>
  <c r="BF154" i="32"/>
  <c r="BF155" i="32"/>
  <c r="BF156" i="32"/>
  <c r="BF157" i="32"/>
  <c r="BF158" i="32"/>
  <c r="BF159" i="32"/>
  <c r="BF160" i="32"/>
  <c r="BF161" i="32"/>
  <c r="BF162" i="32"/>
  <c r="BF163" i="32"/>
  <c r="BF164" i="32"/>
  <c r="BF165" i="32"/>
  <c r="BF166" i="32"/>
  <c r="BF167" i="32"/>
  <c r="BF168" i="32"/>
  <c r="BF169" i="32"/>
  <c r="BF170" i="32"/>
  <c r="BF171" i="32"/>
  <c r="BF172" i="32"/>
  <c r="BF173" i="32"/>
  <c r="BF174" i="32"/>
  <c r="BF175" i="32"/>
  <c r="BF176" i="32"/>
  <c r="BF177" i="32"/>
  <c r="BF178" i="32"/>
  <c r="BF179" i="32"/>
  <c r="BF180" i="32"/>
  <c r="BF181" i="32"/>
  <c r="BF182" i="32"/>
  <c r="BF183" i="32"/>
  <c r="BF184" i="32"/>
  <c r="BF185" i="32"/>
  <c r="BF186" i="32"/>
  <c r="BF187" i="32"/>
  <c r="BF188" i="32"/>
  <c r="BF189" i="32"/>
  <c r="BF190" i="32"/>
  <c r="BF191" i="32"/>
  <c r="BF192" i="32"/>
  <c r="BF193" i="32"/>
  <c r="BF194" i="32"/>
  <c r="BF195" i="32"/>
  <c r="BF196" i="32"/>
  <c r="BF197" i="32"/>
  <c r="BF198" i="32"/>
  <c r="BF199" i="32"/>
  <c r="BF200" i="32"/>
  <c r="BF201" i="32"/>
  <c r="BF202" i="32"/>
  <c r="BF203" i="32"/>
  <c r="BF204" i="32"/>
  <c r="BF205" i="32"/>
  <c r="BF206" i="32"/>
  <c r="BF207" i="32"/>
  <c r="BF208" i="32"/>
  <c r="BF209" i="32"/>
  <c r="BF210" i="32"/>
  <c r="BF211" i="32"/>
  <c r="BF212" i="32"/>
  <c r="BF213" i="32"/>
  <c r="BF214" i="32"/>
  <c r="BF215" i="32"/>
  <c r="BF216" i="32"/>
  <c r="BF217" i="32"/>
  <c r="BF218" i="32"/>
  <c r="BF219" i="32"/>
  <c r="BF220" i="32"/>
  <c r="BF221" i="32"/>
  <c r="BF222" i="32"/>
  <c r="BF223" i="32"/>
  <c r="BF224" i="32"/>
  <c r="BF225" i="32"/>
  <c r="BF226" i="32"/>
  <c r="BF227" i="32"/>
  <c r="BF228" i="32"/>
  <c r="BF229" i="32"/>
  <c r="BF230" i="32"/>
  <c r="BF231" i="32"/>
  <c r="BF232" i="32"/>
  <c r="BF233" i="32"/>
  <c r="BF234" i="32"/>
  <c r="BF235" i="32"/>
  <c r="BF236" i="32"/>
  <c r="BF237" i="32"/>
  <c r="BF238" i="32"/>
  <c r="BF239" i="32"/>
  <c r="BF240" i="32"/>
  <c r="BF241" i="32"/>
  <c r="BF242" i="32"/>
  <c r="BF243" i="32"/>
  <c r="BF244" i="32"/>
  <c r="BF245" i="32"/>
  <c r="BF246" i="32"/>
  <c r="BF247" i="32"/>
  <c r="BF248" i="32"/>
  <c r="BF249" i="32"/>
  <c r="BF250" i="32"/>
  <c r="BF251" i="32"/>
  <c r="BF252" i="32"/>
  <c r="BF253" i="32"/>
  <c r="BF254" i="32"/>
  <c r="BF255" i="32"/>
  <c r="BF256" i="32"/>
  <c r="BF257" i="32"/>
  <c r="BF258" i="32"/>
  <c r="BF259" i="32"/>
  <c r="BF260" i="32"/>
  <c r="BF261" i="32"/>
  <c r="BF262" i="32"/>
  <c r="BF263" i="32"/>
  <c r="BF264" i="32"/>
  <c r="BF265" i="32"/>
  <c r="BF266" i="32"/>
  <c r="BF267" i="32"/>
  <c r="BF268" i="32"/>
  <c r="BF269" i="32"/>
  <c r="BF270" i="32"/>
  <c r="BF271" i="32"/>
  <c r="BF272" i="32"/>
  <c r="BF273" i="32"/>
  <c r="BF274" i="32"/>
  <c r="BF275" i="32"/>
  <c r="BF276" i="32"/>
  <c r="BF277" i="32"/>
  <c r="BF278" i="32"/>
  <c r="BF279" i="32"/>
  <c r="BF280" i="32"/>
  <c r="BF281" i="32"/>
  <c r="BF282" i="32"/>
  <c r="BF283" i="32"/>
  <c r="BF284" i="32"/>
  <c r="BF285" i="32"/>
  <c r="BF286" i="32"/>
  <c r="BF287" i="32"/>
  <c r="BF288" i="32"/>
  <c r="BF289" i="32"/>
  <c r="BF290" i="32"/>
  <c r="BF291" i="32"/>
  <c r="BF292" i="32"/>
  <c r="BF293" i="32"/>
  <c r="BF294" i="32"/>
  <c r="BF295" i="32"/>
  <c r="BF296" i="32"/>
  <c r="BF297" i="32"/>
  <c r="BF298" i="32"/>
  <c r="BF299" i="32"/>
  <c r="BF300" i="32"/>
  <c r="BF301" i="32"/>
  <c r="BF302" i="32"/>
  <c r="BF303" i="32"/>
  <c r="BF304" i="32"/>
  <c r="BF305" i="32"/>
  <c r="BF306" i="32"/>
  <c r="BF307" i="32"/>
  <c r="BF308" i="32"/>
  <c r="BF309" i="32"/>
  <c r="BF310" i="32"/>
  <c r="BF311" i="32"/>
  <c r="BF312" i="32"/>
  <c r="BF313" i="32"/>
  <c r="BF314" i="32"/>
  <c r="BF315" i="32"/>
  <c r="BF316" i="32"/>
  <c r="BF317" i="32"/>
  <c r="BF318" i="32"/>
  <c r="BF319" i="32"/>
  <c r="BF320" i="32"/>
  <c r="BF321" i="32"/>
  <c r="BF322" i="32"/>
  <c r="BF323" i="32"/>
  <c r="BF324" i="32"/>
  <c r="BF325" i="32"/>
  <c r="BF326" i="32"/>
  <c r="BF327" i="32"/>
  <c r="BF328" i="32"/>
  <c r="BF329" i="32"/>
  <c r="BF330" i="32"/>
  <c r="BF331" i="32"/>
  <c r="BF332" i="32"/>
  <c r="BF333" i="32"/>
  <c r="BF334" i="32"/>
  <c r="BF335" i="32"/>
  <c r="BF336" i="32"/>
  <c r="BF337" i="32"/>
  <c r="BF338" i="32"/>
  <c r="BF339" i="32"/>
  <c r="BF340" i="32"/>
  <c r="BF341" i="32"/>
  <c r="BF342" i="32"/>
  <c r="BF343" i="32"/>
  <c r="BF344" i="32"/>
  <c r="BF345" i="32"/>
  <c r="BF346" i="32"/>
  <c r="BF347" i="32"/>
  <c r="BF348" i="32"/>
  <c r="BF349" i="32"/>
  <c r="BF350" i="32"/>
  <c r="BF351" i="32"/>
  <c r="BF352" i="32"/>
  <c r="BF353" i="32"/>
  <c r="BF354" i="32"/>
  <c r="BF355" i="32"/>
  <c r="BF356" i="32"/>
  <c r="BF357" i="32"/>
  <c r="BF358" i="32"/>
  <c r="BF359" i="32"/>
  <c r="BF360" i="32"/>
  <c r="BF361" i="32"/>
  <c r="BF362" i="32"/>
  <c r="BF363" i="32"/>
  <c r="BF364" i="32"/>
  <c r="BF365" i="32"/>
  <c r="BF366" i="32"/>
  <c r="BF367" i="32"/>
  <c r="BF368" i="32"/>
  <c r="BF369" i="32"/>
  <c r="BF370" i="32"/>
  <c r="BF371" i="32"/>
  <c r="BF372" i="32"/>
  <c r="BF373" i="32"/>
  <c r="BF374" i="32"/>
  <c r="BF375" i="32"/>
  <c r="BF376" i="32"/>
  <c r="BF377" i="32"/>
  <c r="BF378" i="32"/>
  <c r="BF379" i="32"/>
  <c r="BF380" i="32"/>
  <c r="BF381" i="32"/>
  <c r="BF382" i="32"/>
  <c r="BF383" i="32"/>
  <c r="BF384" i="32"/>
  <c r="BF385" i="32"/>
  <c r="BF386" i="32"/>
  <c r="BW19" i="32"/>
  <c r="BW20" i="32"/>
  <c r="BW21" i="32"/>
  <c r="DQ19" i="32"/>
  <c r="DQ4" i="32"/>
  <c r="DQ5" i="32"/>
  <c r="DQ6" i="32"/>
  <c r="DQ7" i="32"/>
  <c r="DQ8" i="32"/>
  <c r="DQ9" i="32"/>
  <c r="DQ10" i="32"/>
  <c r="DQ11" i="32"/>
  <c r="DQ12" i="32"/>
  <c r="DQ13" i="32"/>
  <c r="DQ14" i="32"/>
  <c r="DQ15" i="32"/>
  <c r="DQ16" i="32"/>
  <c r="DQ17" i="32"/>
  <c r="DQ18" i="32"/>
  <c r="DQ20" i="32"/>
  <c r="DQ21" i="32"/>
  <c r="DQ22" i="32"/>
  <c r="DQ23" i="32"/>
  <c r="DQ24" i="32"/>
  <c r="DQ25" i="32"/>
  <c r="DQ26" i="32"/>
  <c r="DQ27" i="32"/>
  <c r="DQ28" i="32"/>
  <c r="DQ29" i="32"/>
  <c r="DQ30" i="32"/>
  <c r="DQ31" i="32"/>
  <c r="DQ32" i="32"/>
  <c r="DQ33" i="32"/>
  <c r="DQ34" i="32"/>
  <c r="DQ35" i="32"/>
  <c r="DQ36" i="32"/>
  <c r="DQ37" i="32"/>
  <c r="DQ38" i="32"/>
  <c r="DQ39" i="32"/>
  <c r="DQ40" i="32"/>
  <c r="DQ41" i="32"/>
  <c r="DQ42" i="32"/>
  <c r="DQ43" i="32"/>
  <c r="DQ44" i="32"/>
  <c r="DQ45" i="32"/>
  <c r="DQ46" i="32"/>
  <c r="DQ47" i="32"/>
  <c r="DQ48" i="32"/>
  <c r="DQ49" i="32"/>
  <c r="DQ50" i="32"/>
  <c r="DQ51" i="32"/>
  <c r="DQ52" i="32"/>
  <c r="DQ53" i="32"/>
  <c r="DQ54" i="32"/>
  <c r="DQ55" i="32"/>
  <c r="DQ56" i="32"/>
  <c r="DQ57" i="32"/>
  <c r="DQ58" i="32"/>
  <c r="DQ59" i="32"/>
  <c r="DQ60" i="32"/>
  <c r="DQ61" i="32"/>
  <c r="DQ62" i="32"/>
  <c r="DQ63" i="32"/>
  <c r="DQ64" i="32"/>
  <c r="DQ65" i="32"/>
  <c r="DQ66" i="32"/>
  <c r="DQ67" i="32"/>
  <c r="DQ68" i="32"/>
  <c r="DQ69" i="32"/>
  <c r="DQ70" i="32"/>
  <c r="DQ71" i="32"/>
  <c r="DQ72" i="32"/>
  <c r="DQ73" i="32"/>
  <c r="DQ74" i="32"/>
  <c r="DQ75" i="32"/>
  <c r="DQ76" i="32"/>
  <c r="DQ77" i="32"/>
  <c r="DQ78" i="32"/>
  <c r="DQ79" i="32"/>
  <c r="DQ80" i="32"/>
  <c r="DQ81" i="32"/>
  <c r="DQ82" i="32"/>
  <c r="DQ83" i="32"/>
  <c r="DQ84" i="32"/>
  <c r="DQ85" i="32"/>
  <c r="DQ86" i="32"/>
  <c r="DQ87" i="32"/>
  <c r="DQ88" i="32"/>
  <c r="DQ89" i="32"/>
  <c r="DQ90" i="32"/>
  <c r="DQ91" i="32"/>
  <c r="DQ92" i="32"/>
  <c r="DQ93" i="32"/>
  <c r="DQ94" i="32"/>
  <c r="DQ95" i="32"/>
  <c r="DQ96" i="32"/>
  <c r="DQ97" i="32"/>
  <c r="DQ98" i="32"/>
  <c r="DQ99" i="32"/>
  <c r="DQ100" i="32"/>
  <c r="DQ101" i="32"/>
  <c r="DQ102" i="32"/>
  <c r="DQ103" i="32"/>
  <c r="DQ104" i="32"/>
  <c r="DQ105" i="32"/>
  <c r="DQ106" i="32"/>
  <c r="DQ107" i="32"/>
  <c r="DQ108" i="32"/>
  <c r="DQ109" i="32"/>
  <c r="DQ110" i="32"/>
  <c r="DQ111" i="32"/>
  <c r="DQ112" i="32"/>
  <c r="DQ113" i="32"/>
  <c r="DQ114" i="32"/>
  <c r="DQ115" i="32"/>
  <c r="DQ116" i="32"/>
  <c r="DQ117" i="32"/>
  <c r="DQ118" i="32"/>
  <c r="DQ119" i="32"/>
  <c r="DQ120" i="32"/>
  <c r="DQ121" i="32"/>
  <c r="DQ122" i="32"/>
  <c r="DQ123" i="32"/>
  <c r="DQ124" i="32"/>
  <c r="DQ125" i="32"/>
  <c r="DQ126" i="32"/>
  <c r="DQ127" i="32"/>
  <c r="DQ128" i="32"/>
  <c r="DQ129" i="32"/>
  <c r="DQ130" i="32"/>
  <c r="DQ131" i="32"/>
  <c r="DQ132" i="32"/>
  <c r="DQ133" i="32"/>
  <c r="DQ134" i="32"/>
  <c r="DQ135" i="32"/>
  <c r="DQ136" i="32"/>
  <c r="DQ137" i="32"/>
  <c r="DQ138" i="32"/>
  <c r="DQ139" i="32"/>
  <c r="DQ140" i="32"/>
  <c r="DQ141" i="32"/>
  <c r="DQ142" i="32"/>
  <c r="DQ143" i="32"/>
  <c r="DQ144" i="32"/>
  <c r="DQ145" i="32"/>
  <c r="DQ146" i="32"/>
  <c r="DQ147" i="32"/>
  <c r="DQ148" i="32"/>
  <c r="DQ149" i="32"/>
  <c r="DQ150" i="32"/>
  <c r="DQ151" i="32"/>
  <c r="DQ152" i="32"/>
  <c r="DQ153" i="32"/>
  <c r="DQ154" i="32"/>
  <c r="DQ155" i="32"/>
  <c r="DQ156" i="32"/>
  <c r="DQ157" i="32"/>
  <c r="DQ158" i="32"/>
  <c r="DQ159" i="32"/>
  <c r="DQ160" i="32"/>
  <c r="DQ161" i="32"/>
  <c r="DQ162" i="32"/>
  <c r="DQ163" i="32"/>
  <c r="DQ164" i="32"/>
  <c r="DQ165" i="32"/>
  <c r="DQ166" i="32"/>
  <c r="DQ167" i="32"/>
  <c r="DQ168" i="32"/>
  <c r="DQ169" i="32"/>
  <c r="DQ170" i="32"/>
  <c r="DQ171" i="32"/>
  <c r="DQ172" i="32"/>
  <c r="DQ173" i="32"/>
  <c r="DQ174" i="32"/>
  <c r="DQ175" i="32"/>
  <c r="DQ176" i="32"/>
  <c r="DQ177" i="32"/>
  <c r="DQ178" i="32"/>
  <c r="DQ179" i="32"/>
  <c r="DQ180" i="32"/>
  <c r="DQ181" i="32"/>
  <c r="DQ182" i="32"/>
  <c r="DQ183" i="32"/>
  <c r="DQ184" i="32"/>
  <c r="DQ185" i="32"/>
  <c r="DQ186" i="32"/>
  <c r="DQ187" i="32"/>
  <c r="DQ188" i="32"/>
  <c r="DQ189" i="32"/>
  <c r="DQ190" i="32"/>
  <c r="DQ191" i="32"/>
  <c r="DQ192" i="32"/>
  <c r="DQ193" i="32"/>
  <c r="DQ194" i="32"/>
  <c r="DQ195" i="32"/>
  <c r="DQ196" i="32"/>
  <c r="DQ197" i="32"/>
  <c r="DQ198" i="32"/>
  <c r="DQ199" i="32"/>
  <c r="DQ200" i="32"/>
  <c r="DQ201" i="32"/>
  <c r="DQ202" i="32"/>
  <c r="DQ203" i="32"/>
  <c r="DQ204" i="32"/>
  <c r="DQ205" i="32"/>
  <c r="DQ206" i="32"/>
  <c r="DQ207" i="32"/>
  <c r="DQ208" i="32"/>
  <c r="DQ209" i="32"/>
  <c r="DQ210" i="32"/>
  <c r="DQ211" i="32"/>
  <c r="DQ212" i="32"/>
  <c r="DQ213" i="32"/>
  <c r="DQ214" i="32"/>
  <c r="DQ215" i="32"/>
  <c r="DQ216" i="32"/>
  <c r="DQ217" i="32"/>
  <c r="DQ218" i="32"/>
  <c r="DQ219" i="32"/>
  <c r="DQ220" i="32"/>
  <c r="DQ221" i="32"/>
  <c r="DQ222" i="32"/>
  <c r="DQ223" i="32"/>
  <c r="DQ224" i="32"/>
  <c r="DQ225" i="32"/>
  <c r="DQ226" i="32"/>
  <c r="DQ227" i="32"/>
  <c r="DQ228" i="32"/>
  <c r="DQ229" i="32"/>
  <c r="DQ230" i="32"/>
  <c r="DQ231" i="32"/>
  <c r="DQ232" i="32"/>
  <c r="DQ233" i="32"/>
  <c r="DQ234" i="32"/>
  <c r="DQ235" i="32"/>
  <c r="DQ236" i="32"/>
  <c r="DQ237" i="32"/>
  <c r="DQ238" i="32"/>
  <c r="DQ239" i="32"/>
  <c r="DQ240" i="32"/>
  <c r="DQ241" i="32"/>
  <c r="DQ242" i="32"/>
  <c r="DQ243" i="32"/>
  <c r="DQ244" i="32"/>
  <c r="DQ245" i="32"/>
  <c r="DQ246" i="32"/>
  <c r="DQ247" i="32"/>
  <c r="DQ248" i="32"/>
  <c r="DQ249" i="32"/>
  <c r="DQ250" i="32"/>
  <c r="DQ251" i="32"/>
  <c r="DQ252" i="32"/>
  <c r="DQ253" i="32"/>
  <c r="DQ254" i="32"/>
  <c r="DQ255" i="32"/>
  <c r="DQ256" i="32"/>
  <c r="DQ257" i="32"/>
  <c r="DQ258" i="32"/>
  <c r="DQ259" i="32"/>
  <c r="DQ260" i="32"/>
  <c r="DQ261" i="32"/>
  <c r="DQ262" i="32"/>
  <c r="DQ263" i="32"/>
  <c r="DQ264" i="32"/>
  <c r="DQ265" i="32"/>
  <c r="DQ266" i="32"/>
  <c r="DQ267" i="32"/>
  <c r="DQ268" i="32"/>
  <c r="DQ269" i="32"/>
  <c r="DQ270" i="32"/>
  <c r="DQ271" i="32"/>
  <c r="DQ272" i="32"/>
  <c r="DQ273" i="32"/>
  <c r="DQ274" i="32"/>
  <c r="DQ275" i="32"/>
  <c r="DQ276" i="32"/>
  <c r="DQ277" i="32"/>
  <c r="DQ278" i="32"/>
  <c r="DQ279" i="32"/>
  <c r="DQ280" i="32"/>
  <c r="DQ281" i="32"/>
  <c r="DQ282" i="32"/>
  <c r="DQ283" i="32"/>
  <c r="DQ284" i="32"/>
  <c r="DQ285" i="32"/>
  <c r="DQ286" i="32"/>
  <c r="DQ287" i="32"/>
  <c r="DQ288" i="32"/>
  <c r="DQ289" i="32"/>
  <c r="DQ290" i="32"/>
  <c r="DQ291" i="32"/>
  <c r="DQ292" i="32"/>
  <c r="DQ293" i="32"/>
  <c r="DQ294" i="32"/>
  <c r="DQ295" i="32"/>
  <c r="DQ296" i="32"/>
  <c r="DQ297" i="32"/>
  <c r="DQ298" i="32"/>
  <c r="DQ299" i="32"/>
  <c r="DQ300" i="32"/>
  <c r="DQ301" i="32"/>
  <c r="DQ302" i="32"/>
  <c r="DQ303" i="32"/>
  <c r="DQ304" i="32"/>
  <c r="DQ305" i="32"/>
  <c r="DQ306" i="32"/>
  <c r="DQ307" i="32"/>
  <c r="DQ308" i="32"/>
  <c r="DQ309" i="32"/>
  <c r="DQ310" i="32"/>
  <c r="DQ311" i="32"/>
  <c r="DQ312" i="32"/>
  <c r="DQ313" i="32"/>
  <c r="DQ314" i="32"/>
  <c r="DQ315" i="32"/>
  <c r="DQ316" i="32"/>
  <c r="DQ317" i="32"/>
  <c r="DQ318" i="32"/>
  <c r="DQ319" i="32"/>
  <c r="DQ320" i="32"/>
  <c r="DQ321" i="32"/>
  <c r="DQ322" i="32"/>
  <c r="DQ323" i="32"/>
  <c r="DQ324" i="32"/>
  <c r="DQ325" i="32"/>
  <c r="DQ326" i="32"/>
  <c r="DQ327" i="32"/>
  <c r="DQ328" i="32"/>
  <c r="DQ329" i="32"/>
  <c r="DQ330" i="32"/>
  <c r="DQ331" i="32"/>
  <c r="DQ332" i="32"/>
  <c r="DQ333" i="32"/>
  <c r="DQ334" i="32"/>
  <c r="DQ335" i="32"/>
  <c r="DQ336" i="32"/>
  <c r="DQ337" i="32"/>
  <c r="DQ338" i="32"/>
  <c r="DQ339" i="32"/>
  <c r="DQ340" i="32"/>
  <c r="DQ341" i="32"/>
  <c r="DQ342" i="32"/>
  <c r="DQ343" i="32"/>
  <c r="DQ344" i="32"/>
  <c r="DQ345" i="32"/>
  <c r="DQ346" i="32"/>
  <c r="DQ347" i="32"/>
  <c r="DQ348" i="32"/>
  <c r="DQ349" i="32"/>
  <c r="DQ350" i="32"/>
  <c r="DQ351" i="32"/>
  <c r="DQ352" i="32"/>
  <c r="DQ353" i="32"/>
  <c r="DQ354" i="32"/>
  <c r="DQ355" i="32"/>
  <c r="DQ356" i="32"/>
  <c r="DQ357" i="32"/>
  <c r="DQ358" i="32"/>
  <c r="DQ359" i="32"/>
  <c r="DQ360" i="32"/>
  <c r="DQ361" i="32"/>
  <c r="DQ362" i="32"/>
  <c r="DQ363" i="32"/>
  <c r="DQ364" i="32"/>
  <c r="DQ365" i="32"/>
  <c r="DQ366" i="32"/>
  <c r="DQ367" i="32"/>
  <c r="DQ368" i="32"/>
  <c r="DQ369" i="32"/>
  <c r="DQ370" i="32"/>
  <c r="DQ371" i="32"/>
  <c r="DQ372" i="32"/>
  <c r="DQ373" i="32"/>
  <c r="DQ374" i="32"/>
  <c r="DQ375" i="32"/>
  <c r="DQ376" i="32"/>
  <c r="DQ377" i="32"/>
  <c r="DQ378" i="32"/>
  <c r="DQ379" i="32"/>
  <c r="DQ380" i="32"/>
  <c r="DQ381" i="32"/>
  <c r="DQ382" i="32"/>
  <c r="DQ383" i="32"/>
  <c r="DQ384" i="32"/>
  <c r="DQ385" i="32"/>
  <c r="DQ386" i="32"/>
  <c r="V4" i="32"/>
  <c r="V5" i="32"/>
  <c r="V6" i="32"/>
  <c r="V7" i="32"/>
  <c r="V8" i="32"/>
  <c r="V9" i="32"/>
  <c r="V10" i="32"/>
  <c r="V11" i="32"/>
  <c r="V12" i="32"/>
  <c r="V13" i="32"/>
  <c r="V14" i="32"/>
  <c r="V15" i="32"/>
  <c r="V16" i="32"/>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V209" i="32"/>
  <c r="V210" i="32"/>
  <c r="V211" i="32"/>
  <c r="V212" i="32"/>
  <c r="V213" i="32"/>
  <c r="V214" i="32"/>
  <c r="V215" i="32"/>
  <c r="V216" i="32"/>
  <c r="V217" i="32"/>
  <c r="V218" i="32"/>
  <c r="V219" i="32"/>
  <c r="V220" i="32"/>
  <c r="V221" i="32"/>
  <c r="V222" i="32"/>
  <c r="V223" i="32"/>
  <c r="V224" i="32"/>
  <c r="V225" i="32"/>
  <c r="V226" i="32"/>
  <c r="V227" i="32"/>
  <c r="V228" i="32"/>
  <c r="V229" i="32"/>
  <c r="V230" i="32"/>
  <c r="V231" i="32"/>
  <c r="V232" i="32"/>
  <c r="V233" i="32"/>
  <c r="V234" i="32"/>
  <c r="V235" i="32"/>
  <c r="V236" i="32"/>
  <c r="V237" i="32"/>
  <c r="V238" i="32"/>
  <c r="V239" i="32"/>
  <c r="V240" i="32"/>
  <c r="V241" i="32"/>
  <c r="V242" i="32"/>
  <c r="V243" i="32"/>
  <c r="V244" i="32"/>
  <c r="V245" i="32"/>
  <c r="V246" i="32"/>
  <c r="V247" i="32"/>
  <c r="V248" i="32"/>
  <c r="V249" i="32"/>
  <c r="V250" i="32"/>
  <c r="V251" i="32"/>
  <c r="V252" i="32"/>
  <c r="V253" i="32"/>
  <c r="V254" i="32"/>
  <c r="V255" i="32"/>
  <c r="V256" i="32"/>
  <c r="V257" i="32"/>
  <c r="V258" i="32"/>
  <c r="V259" i="32"/>
  <c r="V260" i="32"/>
  <c r="V261" i="32"/>
  <c r="V262" i="32"/>
  <c r="V263" i="32"/>
  <c r="V264" i="32"/>
  <c r="V265" i="32"/>
  <c r="V266" i="32"/>
  <c r="V267" i="32"/>
  <c r="V268" i="32"/>
  <c r="V269" i="32"/>
  <c r="V270" i="32"/>
  <c r="V271" i="32"/>
  <c r="V272" i="32"/>
  <c r="V273" i="32"/>
  <c r="V274" i="32"/>
  <c r="V275" i="32"/>
  <c r="V276" i="32"/>
  <c r="V277" i="32"/>
  <c r="V278" i="32"/>
  <c r="V279" i="32"/>
  <c r="V280" i="32"/>
  <c r="V281" i="32"/>
  <c r="V282" i="32"/>
  <c r="V283" i="32"/>
  <c r="V284" i="32"/>
  <c r="V285" i="32"/>
  <c r="V286" i="32"/>
  <c r="V287" i="32"/>
  <c r="V288" i="32"/>
  <c r="V289" i="32"/>
  <c r="V290" i="32"/>
  <c r="V291" i="32"/>
  <c r="V292" i="32"/>
  <c r="V293" i="32"/>
  <c r="V294" i="32"/>
  <c r="V295" i="32"/>
  <c r="V296" i="32"/>
  <c r="V297" i="32"/>
  <c r="V298" i="32"/>
  <c r="V299" i="32"/>
  <c r="V300" i="32"/>
  <c r="V301" i="32"/>
  <c r="V302" i="32"/>
  <c r="V303" i="32"/>
  <c r="V304" i="32"/>
  <c r="V305" i="32"/>
  <c r="V306" i="32"/>
  <c r="V307" i="32"/>
  <c r="V308" i="32"/>
  <c r="V309" i="32"/>
  <c r="V310" i="32"/>
  <c r="V311" i="32"/>
  <c r="V312" i="32"/>
  <c r="V313" i="32"/>
  <c r="V314" i="32"/>
  <c r="V315" i="32"/>
  <c r="V316" i="32"/>
  <c r="V317" i="32"/>
  <c r="V318" i="32"/>
  <c r="V319" i="32"/>
  <c r="V320" i="32"/>
  <c r="V321" i="32"/>
  <c r="V322" i="32"/>
  <c r="V323" i="32"/>
  <c r="V324" i="32"/>
  <c r="V325" i="32"/>
  <c r="V326" i="32"/>
  <c r="V327" i="32"/>
  <c r="V328" i="32"/>
  <c r="V329" i="32"/>
  <c r="V330" i="32"/>
  <c r="V331" i="32"/>
  <c r="V332" i="32"/>
  <c r="V333" i="32"/>
  <c r="V334" i="32"/>
  <c r="V335" i="32"/>
  <c r="V336" i="32"/>
  <c r="V337" i="32"/>
  <c r="V338" i="32"/>
  <c r="V339" i="32"/>
  <c r="V340" i="32"/>
  <c r="V341" i="32"/>
  <c r="V342" i="32"/>
  <c r="V343" i="32"/>
  <c r="V344" i="32"/>
  <c r="V345" i="32"/>
  <c r="V346" i="32"/>
  <c r="V347" i="32"/>
  <c r="V348" i="32"/>
  <c r="V349" i="32"/>
  <c r="V350" i="32"/>
  <c r="V351" i="32"/>
  <c r="V352" i="32"/>
  <c r="V353" i="32"/>
  <c r="V354" i="32"/>
  <c r="V355" i="32"/>
  <c r="V356" i="32"/>
  <c r="V357" i="32"/>
  <c r="V358" i="32"/>
  <c r="V359" i="32"/>
  <c r="V360" i="32"/>
  <c r="V361" i="32"/>
  <c r="V362" i="32"/>
  <c r="V363" i="32"/>
  <c r="V364" i="32"/>
  <c r="V365" i="32"/>
  <c r="V366" i="32"/>
  <c r="V367" i="32"/>
  <c r="V368" i="32"/>
  <c r="V369" i="32"/>
  <c r="V370" i="32"/>
  <c r="V371" i="32"/>
  <c r="V372" i="32"/>
  <c r="V373" i="32"/>
  <c r="V374" i="32"/>
  <c r="V375" i="32"/>
  <c r="V376" i="32"/>
  <c r="V377" i="32"/>
  <c r="V378" i="32"/>
  <c r="V379" i="32"/>
  <c r="V380" i="32"/>
  <c r="V381" i="32"/>
  <c r="V382" i="32"/>
  <c r="V383" i="32"/>
  <c r="V384" i="32"/>
  <c r="V385" i="32"/>
  <c r="V386" i="32"/>
  <c r="V3" i="32"/>
  <c r="BW3" i="32"/>
  <c r="BW6" i="32"/>
  <c r="BW7" i="32"/>
  <c r="BW8" i="32"/>
  <c r="BW9" i="32"/>
  <c r="BW10" i="32"/>
  <c r="BW11" i="32"/>
  <c r="BW14" i="32"/>
  <c r="BW15" i="32"/>
  <c r="BW16" i="32"/>
  <c r="BW18" i="32"/>
  <c r="BW23" i="32"/>
  <c r="BW26" i="32"/>
  <c r="BW27" i="32"/>
  <c r="BW29" i="32"/>
  <c r="BW30" i="32"/>
  <c r="BW31" i="32"/>
  <c r="BW32" i="32"/>
  <c r="BW34" i="32"/>
  <c r="BW35" i="32"/>
  <c r="BW36" i="32"/>
  <c r="BW37" i="32"/>
  <c r="BW38" i="32"/>
  <c r="BW39" i="32"/>
  <c r="BW41" i="32"/>
  <c r="BW42" i="32"/>
  <c r="BW43" i="32"/>
  <c r="BW46" i="32"/>
  <c r="BW47" i="32"/>
  <c r="BW49" i="32"/>
  <c r="BW50" i="32"/>
  <c r="BU51" i="32"/>
  <c r="BW51" i="32" s="1"/>
  <c r="BU52" i="32"/>
  <c r="BW52" i="32" s="1"/>
  <c r="BU53" i="32"/>
  <c r="BW53" i="32" s="1"/>
  <c r="BU54" i="32"/>
  <c r="BW54" i="32" s="1"/>
  <c r="BU55" i="32"/>
  <c r="BW55" i="32" s="1"/>
  <c r="BU56" i="32"/>
  <c r="BW56" i="32" s="1"/>
  <c r="BU57" i="32"/>
  <c r="BW57" i="32" s="1"/>
  <c r="BU58" i="32"/>
  <c r="BW58" i="32" s="1"/>
  <c r="BU59" i="32"/>
  <c r="BW59" i="32" s="1"/>
  <c r="BU60" i="32"/>
  <c r="BW60" i="32"/>
  <c r="BU61" i="32"/>
  <c r="BW61" i="32" s="1"/>
  <c r="BU62" i="32"/>
  <c r="BW62" i="32" s="1"/>
  <c r="BU63" i="32"/>
  <c r="BW63" i="32" s="1"/>
  <c r="BU64" i="32"/>
  <c r="BW64" i="32" s="1"/>
  <c r="BU65" i="32"/>
  <c r="BW65" i="32" s="1"/>
  <c r="BU66" i="32"/>
  <c r="BW66" i="32" s="1"/>
  <c r="BU67" i="32"/>
  <c r="BW67" i="32" s="1"/>
  <c r="BU68" i="32"/>
  <c r="BW68" i="32" s="1"/>
  <c r="BU69" i="32"/>
  <c r="BW69" i="32" s="1"/>
  <c r="BU70" i="32"/>
  <c r="BW70" i="32" s="1"/>
  <c r="BU71" i="32"/>
  <c r="BW71" i="32" s="1"/>
  <c r="BU72" i="32"/>
  <c r="BW72" i="32" s="1"/>
  <c r="BU73" i="32"/>
  <c r="BW73" i="32" s="1"/>
  <c r="BU74" i="32"/>
  <c r="BW74" i="32" s="1"/>
  <c r="BU75" i="32"/>
  <c r="BW75" i="32" s="1"/>
  <c r="BU76" i="32"/>
  <c r="BW76" i="32"/>
  <c r="BU77" i="32"/>
  <c r="BW77" i="32" s="1"/>
  <c r="BU78" i="32"/>
  <c r="BW78" i="32" s="1"/>
  <c r="BU79" i="32"/>
  <c r="BW79" i="32" s="1"/>
  <c r="BU80" i="32"/>
  <c r="BW80" i="32" s="1"/>
  <c r="BU81" i="32"/>
  <c r="BW81" i="32" s="1"/>
  <c r="BU82" i="32"/>
  <c r="BW82" i="32" s="1"/>
  <c r="BU83" i="32"/>
  <c r="BW83" i="32" s="1"/>
  <c r="BU84" i="32"/>
  <c r="BW84" i="32"/>
  <c r="BU85" i="32"/>
  <c r="BW85" i="32" s="1"/>
  <c r="BU86" i="32"/>
  <c r="BW86" i="32" s="1"/>
  <c r="BU87" i="32"/>
  <c r="BW87" i="32" s="1"/>
  <c r="BU88" i="32"/>
  <c r="BW88" i="32" s="1"/>
  <c r="BU89" i="32"/>
  <c r="BW89" i="32" s="1"/>
  <c r="BU90" i="32"/>
  <c r="BW90" i="32" s="1"/>
  <c r="BU91" i="32"/>
  <c r="BW91" i="32" s="1"/>
  <c r="BU92" i="32"/>
  <c r="BW92" i="32" s="1"/>
  <c r="BU93" i="32"/>
  <c r="BW93" i="32" s="1"/>
  <c r="BU94" i="32"/>
  <c r="BW94" i="32" s="1"/>
  <c r="BU95" i="32"/>
  <c r="BW95" i="32" s="1"/>
  <c r="BU96" i="32"/>
  <c r="BW96" i="32" s="1"/>
  <c r="BU97" i="32"/>
  <c r="BW97" i="32" s="1"/>
  <c r="BU98" i="32"/>
  <c r="BW98" i="32" s="1"/>
  <c r="BU99" i="32"/>
  <c r="BW99" i="32" s="1"/>
  <c r="BU100" i="32"/>
  <c r="BW100" i="32"/>
  <c r="BU101" i="32"/>
  <c r="BW101" i="32" s="1"/>
  <c r="BU102" i="32"/>
  <c r="BW102" i="32" s="1"/>
  <c r="BU103" i="32"/>
  <c r="BW103" i="32" s="1"/>
  <c r="BU104" i="32"/>
  <c r="BW104" i="32" s="1"/>
  <c r="BU105" i="32"/>
  <c r="BW105" i="32"/>
  <c r="BU106" i="32"/>
  <c r="BW106" i="32" s="1"/>
  <c r="BU107" i="32"/>
  <c r="BW107" i="32" s="1"/>
  <c r="BU108" i="32"/>
  <c r="BW108" i="32" s="1"/>
  <c r="BU109" i="32"/>
  <c r="BW109" i="32" s="1"/>
  <c r="BU110" i="32"/>
  <c r="BW110" i="32" s="1"/>
  <c r="BU111" i="32"/>
  <c r="BW111" i="32" s="1"/>
  <c r="BU112" i="32"/>
  <c r="BW112" i="32" s="1"/>
  <c r="BU113" i="32"/>
  <c r="BW113" i="32" s="1"/>
  <c r="BU114" i="32"/>
  <c r="BW114" i="32" s="1"/>
  <c r="BU115" i="32"/>
  <c r="BW115" i="32"/>
  <c r="BU116" i="32"/>
  <c r="BW116" i="32" s="1"/>
  <c r="BU117" i="32"/>
  <c r="BW117" i="32"/>
  <c r="BU118" i="32"/>
  <c r="BW118" i="32" s="1"/>
  <c r="BU119" i="32"/>
  <c r="BW119" i="32"/>
  <c r="BU120" i="32"/>
  <c r="BW120" i="32" s="1"/>
  <c r="BU121" i="32"/>
  <c r="BW121" i="32"/>
  <c r="BU122" i="32"/>
  <c r="BW122" i="32" s="1"/>
  <c r="BU123" i="32"/>
  <c r="BW123" i="32" s="1"/>
  <c r="BU124" i="32"/>
  <c r="BW124" i="32" s="1"/>
  <c r="BU125" i="32"/>
  <c r="BW125" i="32" s="1"/>
  <c r="BU126" i="32"/>
  <c r="BW126" i="32" s="1"/>
  <c r="BU127" i="32"/>
  <c r="BW127" i="32" s="1"/>
  <c r="BU128" i="32"/>
  <c r="BW128" i="32" s="1"/>
  <c r="BU129" i="32"/>
  <c r="BW129" i="32" s="1"/>
  <c r="BU130" i="32"/>
  <c r="BW130" i="32" s="1"/>
  <c r="BU131" i="32"/>
  <c r="BW131" i="32"/>
  <c r="BU132" i="32"/>
  <c r="BW132" i="32" s="1"/>
  <c r="BU133" i="32"/>
  <c r="BW133" i="32"/>
  <c r="BU134" i="32"/>
  <c r="BW134" i="32" s="1"/>
  <c r="BU135" i="32"/>
  <c r="BW135" i="32"/>
  <c r="BU136" i="32"/>
  <c r="BW136" i="32" s="1"/>
  <c r="BU137" i="32"/>
  <c r="BW137" i="32"/>
  <c r="BU138" i="32"/>
  <c r="BW138" i="32" s="1"/>
  <c r="BU139" i="32"/>
  <c r="BW139" i="32" s="1"/>
  <c r="BU140" i="32"/>
  <c r="BW140" i="32" s="1"/>
  <c r="BU141" i="32"/>
  <c r="BW141" i="32" s="1"/>
  <c r="BU142" i="32"/>
  <c r="BW142" i="32" s="1"/>
  <c r="BU143" i="32"/>
  <c r="BW143" i="32" s="1"/>
  <c r="BU144" i="32"/>
  <c r="BW144" i="32" s="1"/>
  <c r="BU145" i="32"/>
  <c r="BW145" i="32" s="1"/>
  <c r="BU146" i="32"/>
  <c r="BW146" i="32" s="1"/>
  <c r="BU147" i="32"/>
  <c r="BW147" i="32"/>
  <c r="BU148" i="32"/>
  <c r="BW148" i="32" s="1"/>
  <c r="BU149" i="32"/>
  <c r="BW149" i="32"/>
  <c r="BU150" i="32"/>
  <c r="BW150" i="32" s="1"/>
  <c r="BU151" i="32"/>
  <c r="BW151" i="32"/>
  <c r="BU152" i="32"/>
  <c r="BW152" i="32" s="1"/>
  <c r="BU153" i="32"/>
  <c r="BW153" i="32"/>
  <c r="BU154" i="32"/>
  <c r="BW154" i="32" s="1"/>
  <c r="BU155" i="32"/>
  <c r="BW155" i="32" s="1"/>
  <c r="BU156" i="32"/>
  <c r="BW156" i="32" s="1"/>
  <c r="BU157" i="32"/>
  <c r="BW157" i="32" s="1"/>
  <c r="BU158" i="32"/>
  <c r="BW158" i="32" s="1"/>
  <c r="BU159" i="32"/>
  <c r="BW159" i="32" s="1"/>
  <c r="BU160" i="32"/>
  <c r="BW160" i="32" s="1"/>
  <c r="BU161" i="32"/>
  <c r="BW161" i="32" s="1"/>
  <c r="BU162" i="32"/>
  <c r="BW162" i="32" s="1"/>
  <c r="BU163" i="32"/>
  <c r="BW163" i="32"/>
  <c r="BU164" i="32"/>
  <c r="BW164" i="32" s="1"/>
  <c r="BU165" i="32"/>
  <c r="BW165" i="32"/>
  <c r="BU166" i="32"/>
  <c r="BW166" i="32" s="1"/>
  <c r="BU167" i="32"/>
  <c r="BW167" i="32"/>
  <c r="BU168" i="32"/>
  <c r="BW168" i="32" s="1"/>
  <c r="BU169" i="32"/>
  <c r="BW169" i="32"/>
  <c r="BU170" i="32"/>
  <c r="BW170" i="32" s="1"/>
  <c r="BU171" i="32"/>
  <c r="BW171" i="32" s="1"/>
  <c r="BU172" i="32"/>
  <c r="BW172" i="32" s="1"/>
  <c r="BU173" i="32"/>
  <c r="BW173" i="32" s="1"/>
  <c r="BU174" i="32"/>
  <c r="BW174" i="32" s="1"/>
  <c r="BU175" i="32"/>
  <c r="BW175" i="32" s="1"/>
  <c r="BU176" i="32"/>
  <c r="BW176" i="32" s="1"/>
  <c r="BU177" i="32"/>
  <c r="BW177" i="32" s="1"/>
  <c r="BU178" i="32"/>
  <c r="BW178" i="32" s="1"/>
  <c r="BU179" i="32"/>
  <c r="BW179" i="32"/>
  <c r="BU180" i="32"/>
  <c r="BW180" i="32" s="1"/>
  <c r="BU181" i="32"/>
  <c r="BW181" i="32"/>
  <c r="BU182" i="32"/>
  <c r="BW182" i="32" s="1"/>
  <c r="BU183" i="32"/>
  <c r="BW183" i="32"/>
  <c r="BU184" i="32"/>
  <c r="BW184" i="32" s="1"/>
  <c r="BU185" i="32"/>
  <c r="BW185" i="32"/>
  <c r="BU186" i="32"/>
  <c r="BW186" i="32" s="1"/>
  <c r="BU187" i="32"/>
  <c r="BW187" i="32" s="1"/>
  <c r="BU188" i="32"/>
  <c r="BW188" i="32" s="1"/>
  <c r="BU189" i="32"/>
  <c r="BW189" i="32"/>
  <c r="BU190" i="32"/>
  <c r="BW190" i="32" s="1"/>
  <c r="BU191" i="32"/>
  <c r="BW191" i="32" s="1"/>
  <c r="BU192" i="32"/>
  <c r="BW192" i="32" s="1"/>
  <c r="BU193" i="32"/>
  <c r="BW193" i="32"/>
  <c r="BU194" i="32"/>
  <c r="BW194" i="32" s="1"/>
  <c r="BU195" i="32"/>
  <c r="BW195" i="32" s="1"/>
  <c r="BU196" i="32"/>
  <c r="BW196" i="32" s="1"/>
  <c r="BU197" i="32"/>
  <c r="BW197" i="32"/>
  <c r="BU198" i="32"/>
  <c r="BW198" i="32" s="1"/>
  <c r="BU199" i="32"/>
  <c r="BW199" i="32" s="1"/>
  <c r="BU200" i="32"/>
  <c r="BW200" i="32" s="1"/>
  <c r="BU201" i="32"/>
  <c r="BW201" i="32" s="1"/>
  <c r="BU202" i="32"/>
  <c r="BW202" i="32" s="1"/>
  <c r="BU203" i="32"/>
  <c r="BW203" i="32" s="1"/>
  <c r="BU204" i="32"/>
  <c r="BW204" i="32" s="1"/>
  <c r="BU205" i="32"/>
  <c r="BW205" i="32" s="1"/>
  <c r="BU206" i="32"/>
  <c r="BW206" i="32" s="1"/>
  <c r="BU207" i="32"/>
  <c r="BW207" i="32" s="1"/>
  <c r="BU208" i="32"/>
  <c r="BW208" i="32" s="1"/>
  <c r="BU209" i="32"/>
  <c r="BW209" i="32" s="1"/>
  <c r="BU210" i="32"/>
  <c r="BW210" i="32" s="1"/>
  <c r="BU211" i="32"/>
  <c r="BW211" i="32" s="1"/>
  <c r="BU212" i="32"/>
  <c r="BW212" i="32" s="1"/>
  <c r="BU213" i="32"/>
  <c r="BW213" i="32" s="1"/>
  <c r="BU214" i="32"/>
  <c r="BW214" i="32" s="1"/>
  <c r="BU215" i="32"/>
  <c r="BW215" i="32" s="1"/>
  <c r="BU216" i="32"/>
  <c r="BW216" i="32" s="1"/>
  <c r="BU217" i="32"/>
  <c r="BW217" i="32"/>
  <c r="BU218" i="32"/>
  <c r="BW218" i="32" s="1"/>
  <c r="BU219" i="32"/>
  <c r="BW219" i="32" s="1"/>
  <c r="BU220" i="32"/>
  <c r="BW220" i="32" s="1"/>
  <c r="BU221" i="32"/>
  <c r="BW221" i="32"/>
  <c r="BU222" i="32"/>
  <c r="BW222" i="32" s="1"/>
  <c r="BU223" i="32"/>
  <c r="BW223" i="32" s="1"/>
  <c r="BU224" i="32"/>
  <c r="BW224" i="32" s="1"/>
  <c r="BU225" i="32"/>
  <c r="BW225" i="32"/>
  <c r="BU226" i="32"/>
  <c r="BW226" i="32" s="1"/>
  <c r="BU227" i="32"/>
  <c r="BW227" i="32" s="1"/>
  <c r="BU228" i="32"/>
  <c r="BW228" i="32" s="1"/>
  <c r="BU229" i="32"/>
  <c r="BW229" i="32"/>
  <c r="BU230" i="32"/>
  <c r="BW230" i="32" s="1"/>
  <c r="BU231" i="32"/>
  <c r="BW231" i="32" s="1"/>
  <c r="BU232" i="32"/>
  <c r="BW232" i="32" s="1"/>
  <c r="BU233" i="32"/>
  <c r="BW233" i="32" s="1"/>
  <c r="BU234" i="32"/>
  <c r="BW234" i="32" s="1"/>
  <c r="BU235" i="32"/>
  <c r="BW235" i="32" s="1"/>
  <c r="BU236" i="32"/>
  <c r="BW236" i="32" s="1"/>
  <c r="BU237" i="32"/>
  <c r="BW237" i="32" s="1"/>
  <c r="BU238" i="32"/>
  <c r="BW238" i="32" s="1"/>
  <c r="BU239" i="32"/>
  <c r="BW239" i="32" s="1"/>
  <c r="BU240" i="32"/>
  <c r="BW240" i="32" s="1"/>
  <c r="BU241" i="32"/>
  <c r="BW241" i="32" s="1"/>
  <c r="BU242" i="32"/>
  <c r="BW242" i="32" s="1"/>
  <c r="BU243" i="32"/>
  <c r="BW243" i="32" s="1"/>
  <c r="BU244" i="32"/>
  <c r="BW244" i="32" s="1"/>
  <c r="BU245" i="32"/>
  <c r="BW245" i="32" s="1"/>
  <c r="BU246" i="32"/>
  <c r="BW246" i="32" s="1"/>
  <c r="BU247" i="32"/>
  <c r="BW247" i="32" s="1"/>
  <c r="BU248" i="32"/>
  <c r="BW248" i="32" s="1"/>
  <c r="BU249" i="32"/>
  <c r="BW249" i="32"/>
  <c r="BU250" i="32"/>
  <c r="BW250" i="32" s="1"/>
  <c r="BU251" i="32"/>
  <c r="BW251" i="32" s="1"/>
  <c r="BU252" i="32"/>
  <c r="BW252" i="32" s="1"/>
  <c r="BU253" i="32"/>
  <c r="BW253" i="32"/>
  <c r="BU254" i="32"/>
  <c r="BW254" i="32" s="1"/>
  <c r="BU255" i="32"/>
  <c r="BW255" i="32" s="1"/>
  <c r="BU256" i="32"/>
  <c r="BW256" i="32" s="1"/>
  <c r="BU257" i="32"/>
  <c r="BW257" i="32"/>
  <c r="BU258" i="32"/>
  <c r="BW258" i="32" s="1"/>
  <c r="BU259" i="32"/>
  <c r="BW259" i="32" s="1"/>
  <c r="BU260" i="32"/>
  <c r="BW260" i="32" s="1"/>
  <c r="BU261" i="32"/>
  <c r="BW261" i="32"/>
  <c r="BU262" i="32"/>
  <c r="BW262" i="32" s="1"/>
  <c r="BU263" i="32"/>
  <c r="BW263" i="32" s="1"/>
  <c r="BU264" i="32"/>
  <c r="BW264" i="32" s="1"/>
  <c r="BU265" i="32"/>
  <c r="BW265" i="32" s="1"/>
  <c r="BU266" i="32"/>
  <c r="BW266" i="32" s="1"/>
  <c r="BU267" i="32"/>
  <c r="BW267" i="32" s="1"/>
  <c r="BU268" i="32"/>
  <c r="BW268" i="32" s="1"/>
  <c r="BU269" i="32"/>
  <c r="BW269" i="32" s="1"/>
  <c r="BU270" i="32"/>
  <c r="BW270" i="32" s="1"/>
  <c r="BU271" i="32"/>
  <c r="BW271" i="32" s="1"/>
  <c r="BU272" i="32"/>
  <c r="BW272" i="32" s="1"/>
  <c r="BU273" i="32"/>
  <c r="BW273" i="32" s="1"/>
  <c r="BU274" i="32"/>
  <c r="BW274" i="32" s="1"/>
  <c r="BU275" i="32"/>
  <c r="BW275" i="32" s="1"/>
  <c r="BU276" i="32"/>
  <c r="BW276" i="32" s="1"/>
  <c r="BU277" i="32"/>
  <c r="BW277" i="32" s="1"/>
  <c r="BU278" i="32"/>
  <c r="BW278" i="32" s="1"/>
  <c r="BU279" i="32"/>
  <c r="BW279" i="32" s="1"/>
  <c r="BU280" i="32"/>
  <c r="BW280" i="32" s="1"/>
  <c r="BU281" i="32"/>
  <c r="BW281" i="32"/>
  <c r="BU282" i="32"/>
  <c r="BW282" i="32" s="1"/>
  <c r="BU283" i="32"/>
  <c r="BW283" i="32" s="1"/>
  <c r="BU284" i="32"/>
  <c r="BW284" i="32" s="1"/>
  <c r="BU285" i="32"/>
  <c r="BW285" i="32"/>
  <c r="BU286" i="32"/>
  <c r="BW286" i="32" s="1"/>
  <c r="BU287" i="32"/>
  <c r="BW287" i="32" s="1"/>
  <c r="BU288" i="32"/>
  <c r="BW288" i="32" s="1"/>
  <c r="BU289" i="32"/>
  <c r="BW289" i="32"/>
  <c r="BU290" i="32"/>
  <c r="BW290" i="32" s="1"/>
  <c r="BU291" i="32"/>
  <c r="BW291" i="32" s="1"/>
  <c r="BU292" i="32"/>
  <c r="BW292" i="32" s="1"/>
  <c r="BU293" i="32"/>
  <c r="BW293" i="32"/>
  <c r="BU294" i="32"/>
  <c r="BW294" i="32" s="1"/>
  <c r="BU295" i="32"/>
  <c r="BW295" i="32" s="1"/>
  <c r="BU296" i="32"/>
  <c r="BW296" i="32" s="1"/>
  <c r="BU297" i="32"/>
  <c r="BW297" i="32" s="1"/>
  <c r="BU298" i="32"/>
  <c r="BW298" i="32" s="1"/>
  <c r="BU299" i="32"/>
  <c r="BW299" i="32" s="1"/>
  <c r="BU300" i="32"/>
  <c r="BW300" i="32" s="1"/>
  <c r="BU301" i="32"/>
  <c r="BW301" i="32" s="1"/>
  <c r="BU302" i="32"/>
  <c r="BW302" i="32" s="1"/>
  <c r="BU303" i="32"/>
  <c r="BW303" i="32" s="1"/>
  <c r="BU304" i="32"/>
  <c r="BW304" i="32" s="1"/>
  <c r="BU305" i="32"/>
  <c r="BW305" i="32" s="1"/>
  <c r="BU306" i="32"/>
  <c r="BW306" i="32" s="1"/>
  <c r="BU307" i="32"/>
  <c r="BW307" i="32" s="1"/>
  <c r="BU308" i="32"/>
  <c r="BW308" i="32" s="1"/>
  <c r="BU309" i="32"/>
  <c r="BW309" i="32" s="1"/>
  <c r="BU310" i="32"/>
  <c r="BW310" i="32" s="1"/>
  <c r="BU311" i="32"/>
  <c r="BW311" i="32" s="1"/>
  <c r="BU312" i="32"/>
  <c r="BW312" i="32" s="1"/>
  <c r="BU313" i="32"/>
  <c r="BW313" i="32"/>
  <c r="BU314" i="32"/>
  <c r="BW314" i="32" s="1"/>
  <c r="BU315" i="32"/>
  <c r="BW315" i="32" s="1"/>
  <c r="BU316" i="32"/>
  <c r="BW316" i="32" s="1"/>
  <c r="BU317" i="32"/>
  <c r="BW317" i="32"/>
  <c r="BU318" i="32"/>
  <c r="BW318" i="32" s="1"/>
  <c r="BU319" i="32"/>
  <c r="BW319" i="32" s="1"/>
  <c r="BU320" i="32"/>
  <c r="BW320" i="32" s="1"/>
  <c r="BU321" i="32"/>
  <c r="BW321" i="32"/>
  <c r="BU322" i="32"/>
  <c r="BW322" i="32" s="1"/>
  <c r="BU323" i="32"/>
  <c r="BW323" i="32" s="1"/>
  <c r="BU324" i="32"/>
  <c r="BW324" i="32" s="1"/>
  <c r="BU325" i="32"/>
  <c r="BW325" i="32"/>
  <c r="BU326" i="32"/>
  <c r="BW326" i="32" s="1"/>
  <c r="BU327" i="32"/>
  <c r="BW327" i="32" s="1"/>
  <c r="BU328" i="32"/>
  <c r="BW328" i="32" s="1"/>
  <c r="BU329" i="32"/>
  <c r="BW329" i="32" s="1"/>
  <c r="BU330" i="32"/>
  <c r="BW330" i="32" s="1"/>
  <c r="BU331" i="32"/>
  <c r="BW331" i="32" s="1"/>
  <c r="BU332" i="32"/>
  <c r="BW332" i="32" s="1"/>
  <c r="BU333" i="32"/>
  <c r="BW333" i="32" s="1"/>
  <c r="BU334" i="32"/>
  <c r="BW334" i="32" s="1"/>
  <c r="BU335" i="32"/>
  <c r="BW335" i="32" s="1"/>
  <c r="BU336" i="32"/>
  <c r="BW336" i="32" s="1"/>
  <c r="BU337" i="32"/>
  <c r="BW337" i="32" s="1"/>
  <c r="BU338" i="32"/>
  <c r="BW338" i="32" s="1"/>
  <c r="BU339" i="32"/>
  <c r="BW339" i="32" s="1"/>
  <c r="BU340" i="32"/>
  <c r="BW340" i="32" s="1"/>
  <c r="BU341" i="32"/>
  <c r="BW341" i="32" s="1"/>
  <c r="BU342" i="32"/>
  <c r="BW342" i="32" s="1"/>
  <c r="BU343" i="32"/>
  <c r="BW343" i="32" s="1"/>
  <c r="BU344" i="32"/>
  <c r="BW344" i="32" s="1"/>
  <c r="BU345" i="32"/>
  <c r="BW345" i="32"/>
  <c r="BU346" i="32"/>
  <c r="BW346" i="32" s="1"/>
  <c r="BU347" i="32"/>
  <c r="BW347" i="32" s="1"/>
  <c r="BU348" i="32"/>
  <c r="BW348" i="32" s="1"/>
  <c r="BU349" i="32"/>
  <c r="BW349" i="32"/>
  <c r="BU350" i="32"/>
  <c r="BW350" i="32" s="1"/>
  <c r="BU351" i="32"/>
  <c r="BW351" i="32" s="1"/>
  <c r="BU352" i="32"/>
  <c r="BW352" i="32" s="1"/>
  <c r="BU353" i="32"/>
  <c r="BW353" i="32"/>
  <c r="BU354" i="32"/>
  <c r="BW354" i="32" s="1"/>
  <c r="BU355" i="32"/>
  <c r="BW355" i="32" s="1"/>
  <c r="BU356" i="32"/>
  <c r="BW356" i="32" s="1"/>
  <c r="BU357" i="32"/>
  <c r="BW357" i="32"/>
  <c r="BU358" i="32"/>
  <c r="BW358" i="32" s="1"/>
  <c r="BU359" i="32"/>
  <c r="BW359" i="32" s="1"/>
  <c r="BU360" i="32"/>
  <c r="BW360" i="32" s="1"/>
  <c r="BU361" i="32"/>
  <c r="BW361" i="32" s="1"/>
  <c r="BU362" i="32"/>
  <c r="BW362" i="32" s="1"/>
  <c r="BU363" i="32"/>
  <c r="BW363" i="32"/>
  <c r="BU364" i="32"/>
  <c r="BW364" i="32"/>
  <c r="BU365" i="32"/>
  <c r="BW365" i="32" s="1"/>
  <c r="BU366" i="32"/>
  <c r="BW366" i="32" s="1"/>
  <c r="BU367" i="32"/>
  <c r="BW367" i="32"/>
  <c r="BU368" i="32"/>
  <c r="BW368" i="32"/>
  <c r="BU369" i="32"/>
  <c r="BW369" i="32" s="1"/>
  <c r="BU370" i="32"/>
  <c r="BW370" i="32" s="1"/>
  <c r="BU371" i="32"/>
  <c r="BW371" i="32"/>
  <c r="BU372" i="32"/>
  <c r="BW372" i="32"/>
  <c r="BU373" i="32"/>
  <c r="BW373" i="32" s="1"/>
  <c r="BU374" i="32"/>
  <c r="BW374" i="32" s="1"/>
  <c r="BU375" i="32"/>
  <c r="BW375" i="32"/>
  <c r="BU376" i="32"/>
  <c r="BW376" i="32"/>
  <c r="BU377" i="32"/>
  <c r="BW377" i="32" s="1"/>
  <c r="BU378" i="32"/>
  <c r="BW378" i="32" s="1"/>
  <c r="BU379" i="32"/>
  <c r="BW379" i="32"/>
  <c r="BU380" i="32"/>
  <c r="BW380" i="32"/>
  <c r="BU381" i="32"/>
  <c r="BW381" i="32" s="1"/>
  <c r="BU382" i="32"/>
  <c r="BW382" i="32" s="1"/>
  <c r="BU383" i="32"/>
  <c r="BW383" i="32"/>
  <c r="BU384" i="32"/>
  <c r="BW384" i="32"/>
  <c r="BU385" i="32"/>
  <c r="BW385" i="32" s="1"/>
  <c r="BU386" i="32"/>
  <c r="BW386" i="32" s="1"/>
  <c r="BW22" i="32"/>
  <c r="BW4" i="32"/>
  <c r="DR68" i="32"/>
  <c r="DR69" i="32"/>
  <c r="DR70" i="32"/>
  <c r="DR71" i="32"/>
  <c r="DR72" i="32"/>
  <c r="DR73" i="32"/>
  <c r="DR74" i="32"/>
  <c r="DR75" i="32"/>
  <c r="DR76" i="32"/>
  <c r="DR77" i="32"/>
  <c r="DR78" i="32"/>
  <c r="DR79" i="32"/>
  <c r="DR80" i="32"/>
  <c r="DR81" i="32"/>
  <c r="DR82" i="32"/>
  <c r="DR83" i="32"/>
  <c r="DR84" i="32"/>
  <c r="DR85" i="32"/>
  <c r="DR86" i="32"/>
  <c r="DR87" i="32"/>
  <c r="DR88" i="32"/>
  <c r="DR89" i="32"/>
  <c r="DR90" i="32"/>
  <c r="DR91" i="32"/>
  <c r="DR92" i="32"/>
  <c r="DR93" i="32"/>
  <c r="DR94" i="32"/>
  <c r="DR95" i="32"/>
  <c r="DR96" i="32"/>
  <c r="DR97" i="32"/>
  <c r="DR98" i="32"/>
  <c r="DR99" i="32"/>
  <c r="DR100" i="32"/>
  <c r="DR101" i="32"/>
  <c r="DR102" i="32"/>
  <c r="DR103" i="32"/>
  <c r="DR104" i="32"/>
  <c r="DR105" i="32"/>
  <c r="DR106" i="32"/>
  <c r="DR107" i="32"/>
  <c r="DR108" i="32"/>
  <c r="DR109" i="32"/>
  <c r="DR110" i="32"/>
  <c r="DR111" i="32"/>
  <c r="DR112" i="32"/>
  <c r="DR113" i="32"/>
  <c r="DR114" i="32"/>
  <c r="DR115" i="32"/>
  <c r="DR116" i="32"/>
  <c r="DR117" i="32"/>
  <c r="DR118" i="32"/>
  <c r="DR119" i="32"/>
  <c r="DR120" i="32"/>
  <c r="DR121" i="32"/>
  <c r="DR122" i="32"/>
  <c r="DR123" i="32"/>
  <c r="DR124" i="32"/>
  <c r="DR125" i="32"/>
  <c r="DR126" i="32"/>
  <c r="DR127" i="32"/>
  <c r="DR128" i="32"/>
  <c r="DR129" i="32"/>
  <c r="DR130" i="32"/>
  <c r="DR131" i="32"/>
  <c r="DR132" i="32"/>
  <c r="DR133" i="32"/>
  <c r="DR134" i="32"/>
  <c r="DR135" i="32"/>
  <c r="DR136" i="32"/>
  <c r="DR137" i="32"/>
  <c r="DR138" i="32"/>
  <c r="DR139" i="32"/>
  <c r="DR140" i="32"/>
  <c r="DR141" i="32"/>
  <c r="DR142" i="32"/>
  <c r="DR143" i="32"/>
  <c r="DR144" i="32"/>
  <c r="DR145" i="32"/>
  <c r="DR146" i="32"/>
  <c r="DR147" i="32"/>
  <c r="DR148" i="32"/>
  <c r="DR149" i="32"/>
  <c r="DR150" i="32"/>
  <c r="DR151" i="32"/>
  <c r="DR152" i="32"/>
  <c r="DR153" i="32"/>
  <c r="DR154" i="32"/>
  <c r="DR155" i="32"/>
  <c r="DR156" i="32"/>
  <c r="DR157" i="32"/>
  <c r="DR158" i="32"/>
  <c r="DR159" i="32"/>
  <c r="DR160" i="32"/>
  <c r="DR161" i="32"/>
  <c r="DR162" i="32"/>
  <c r="DR163" i="32"/>
  <c r="DR164" i="32"/>
  <c r="DR165" i="32"/>
  <c r="DR166" i="32"/>
  <c r="DR167" i="32"/>
  <c r="DR168" i="32"/>
  <c r="DR169" i="32"/>
  <c r="DR170" i="32"/>
  <c r="DR171" i="32"/>
  <c r="DR172" i="32"/>
  <c r="DR173" i="32"/>
  <c r="DR174" i="32"/>
  <c r="DR175" i="32"/>
  <c r="DR176" i="32"/>
  <c r="DR177" i="32"/>
  <c r="DR178" i="32"/>
  <c r="DR179" i="32"/>
  <c r="DR180" i="32"/>
  <c r="DR181" i="32"/>
  <c r="DR182" i="32"/>
  <c r="DR183" i="32"/>
  <c r="DR184" i="32"/>
  <c r="DR185" i="32"/>
  <c r="DR186" i="32"/>
  <c r="DR187" i="32"/>
  <c r="DR188" i="32"/>
  <c r="DR189" i="32"/>
  <c r="DR190" i="32"/>
  <c r="DR191" i="32"/>
  <c r="DR192" i="32"/>
  <c r="DR193" i="32"/>
  <c r="DR194" i="32"/>
  <c r="DR195" i="32"/>
  <c r="DR196" i="32"/>
  <c r="DR197" i="32"/>
  <c r="DR198" i="32"/>
  <c r="DR199" i="32"/>
  <c r="DR200" i="32"/>
  <c r="DR201" i="32"/>
  <c r="DR202" i="32"/>
  <c r="DR203" i="32"/>
  <c r="DR204" i="32"/>
  <c r="DR205" i="32"/>
  <c r="DR206" i="32"/>
  <c r="DR207" i="32"/>
  <c r="DR208" i="32"/>
  <c r="DR209" i="32"/>
  <c r="DR210" i="32"/>
  <c r="DR211" i="32"/>
  <c r="DR212" i="32"/>
  <c r="DR213" i="32"/>
  <c r="DR214" i="32"/>
  <c r="DR215" i="32"/>
  <c r="DR216" i="32"/>
  <c r="DR217" i="32"/>
  <c r="DR218" i="32"/>
  <c r="DR219" i="32"/>
  <c r="DR220" i="32"/>
  <c r="DR221" i="32"/>
  <c r="DR222" i="32"/>
  <c r="DR223" i="32"/>
  <c r="DR224" i="32"/>
  <c r="DR225" i="32"/>
  <c r="DR226" i="32"/>
  <c r="DR227" i="32"/>
  <c r="DR228" i="32"/>
  <c r="DR229" i="32"/>
  <c r="DR230" i="32"/>
  <c r="DR231" i="32"/>
  <c r="DR232" i="32"/>
  <c r="DR233" i="32"/>
  <c r="DR234" i="32"/>
  <c r="DR235" i="32"/>
  <c r="DR236" i="32"/>
  <c r="DR237" i="32"/>
  <c r="DR238" i="32"/>
  <c r="DR239" i="32"/>
  <c r="DR240" i="32"/>
  <c r="DR241" i="32"/>
  <c r="DR242" i="32"/>
  <c r="DR243" i="32"/>
  <c r="DR244" i="32"/>
  <c r="DR245" i="32"/>
  <c r="DR246" i="32"/>
  <c r="DR247" i="32"/>
  <c r="DR248" i="32"/>
  <c r="DR249" i="32"/>
  <c r="DR250" i="32"/>
  <c r="DR251" i="32"/>
  <c r="DR252" i="32"/>
  <c r="DR253" i="32"/>
  <c r="DR254" i="32"/>
  <c r="DR255" i="32"/>
  <c r="DR256" i="32"/>
  <c r="DR257" i="32"/>
  <c r="DR258" i="32"/>
  <c r="DR259" i="32"/>
  <c r="DR260" i="32"/>
  <c r="DR261" i="32"/>
  <c r="DR262" i="32"/>
  <c r="DR263" i="32"/>
  <c r="DR264" i="32"/>
  <c r="DR265" i="32"/>
  <c r="DR266" i="32"/>
  <c r="DR267" i="32"/>
  <c r="DR268" i="32"/>
  <c r="DR269" i="32"/>
  <c r="DR270" i="32"/>
  <c r="DR271" i="32"/>
  <c r="DR272" i="32"/>
  <c r="DR273" i="32"/>
  <c r="DR274" i="32"/>
  <c r="DR275" i="32"/>
  <c r="DR276" i="32"/>
  <c r="DR277" i="32"/>
  <c r="DR278" i="32"/>
  <c r="DR279" i="32"/>
  <c r="DR280" i="32"/>
  <c r="DR281" i="32"/>
  <c r="DR282" i="32"/>
  <c r="DR283" i="32"/>
  <c r="DR284" i="32"/>
  <c r="DR285" i="32"/>
  <c r="DR286" i="32"/>
  <c r="DR287" i="32"/>
  <c r="DR288" i="32"/>
  <c r="DR289" i="32"/>
  <c r="DR290" i="32"/>
  <c r="DR291" i="32"/>
  <c r="DR292" i="32"/>
  <c r="DR293" i="32"/>
  <c r="DR294" i="32"/>
  <c r="DR295" i="32"/>
  <c r="DR296" i="32"/>
  <c r="DR297" i="32"/>
  <c r="DR298" i="32"/>
  <c r="DR299" i="32"/>
  <c r="DR300" i="32"/>
  <c r="DR301" i="32"/>
  <c r="DR302" i="32"/>
  <c r="DR303" i="32"/>
  <c r="DR304" i="32"/>
  <c r="DR305" i="32"/>
  <c r="DR306" i="32"/>
  <c r="DR307" i="32"/>
  <c r="DR308" i="32"/>
  <c r="DR309" i="32"/>
  <c r="DR310" i="32"/>
  <c r="DR311" i="32"/>
  <c r="DR312" i="32"/>
  <c r="DR313" i="32"/>
  <c r="DR314" i="32"/>
  <c r="DR315" i="32"/>
  <c r="DR316" i="32"/>
  <c r="DR317" i="32"/>
  <c r="DR318" i="32"/>
  <c r="DR319" i="32"/>
  <c r="DR320" i="32"/>
  <c r="DR321" i="32"/>
  <c r="DR322" i="32"/>
  <c r="DR323" i="32"/>
  <c r="DR324" i="32"/>
  <c r="DR325" i="32"/>
  <c r="DR326" i="32"/>
  <c r="DR327" i="32"/>
  <c r="DR328" i="32"/>
  <c r="DR329" i="32"/>
  <c r="DR330" i="32"/>
  <c r="DR331" i="32"/>
  <c r="DR332" i="32"/>
  <c r="DR333" i="32"/>
  <c r="DR334" i="32"/>
  <c r="DR335" i="32"/>
  <c r="DR336" i="32"/>
  <c r="DR337" i="32"/>
  <c r="DR338" i="32"/>
  <c r="DR339" i="32"/>
  <c r="DR340" i="32"/>
  <c r="DR341" i="32"/>
  <c r="DR342" i="32"/>
  <c r="DR343" i="32"/>
  <c r="DR344" i="32"/>
  <c r="DR345" i="32"/>
  <c r="DR346" i="32"/>
  <c r="DR347" i="32"/>
  <c r="DR348" i="32"/>
  <c r="DR349" i="32"/>
  <c r="DR350" i="32"/>
  <c r="DR351" i="32"/>
  <c r="DR352" i="32"/>
  <c r="DR353" i="32"/>
  <c r="DR354" i="32"/>
  <c r="DR355" i="32"/>
  <c r="DR356" i="32"/>
  <c r="DR357" i="32"/>
  <c r="DR358" i="32"/>
  <c r="DR359" i="32"/>
  <c r="DR360" i="32"/>
  <c r="DR361" i="32"/>
  <c r="DR362" i="32"/>
  <c r="DR363" i="32"/>
  <c r="DR364" i="32"/>
  <c r="DR365" i="32"/>
  <c r="DR366" i="32"/>
  <c r="DR367" i="32"/>
  <c r="DR368" i="32"/>
  <c r="DR369" i="32"/>
  <c r="DR370" i="32"/>
  <c r="DR371" i="32"/>
  <c r="DR372" i="32"/>
  <c r="DR373" i="32"/>
  <c r="DR374" i="32"/>
  <c r="DR375" i="32"/>
  <c r="DR376" i="32"/>
  <c r="DR377" i="32"/>
  <c r="DR378" i="32"/>
  <c r="DR379" i="32"/>
  <c r="DR380" i="32"/>
  <c r="DR381" i="32"/>
  <c r="DR382" i="32"/>
  <c r="DR383" i="32"/>
  <c r="DR384" i="32"/>
  <c r="DR385" i="32"/>
  <c r="DR386" i="32"/>
  <c r="DR27" i="32"/>
  <c r="DR28" i="32"/>
  <c r="DR29" i="32"/>
  <c r="DR30" i="32"/>
  <c r="DR31" i="32"/>
  <c r="DR32" i="32"/>
  <c r="DR33" i="32"/>
  <c r="DR34" i="32"/>
  <c r="DR35" i="32"/>
  <c r="DR36" i="32"/>
  <c r="DR37" i="32"/>
  <c r="DR38" i="32"/>
  <c r="DR39" i="32"/>
  <c r="DR40" i="32"/>
  <c r="DR41" i="32"/>
  <c r="DR42" i="32"/>
  <c r="DR43" i="32"/>
  <c r="DR44" i="32"/>
  <c r="DR45" i="32"/>
  <c r="DR46" i="32"/>
  <c r="DR47" i="32"/>
  <c r="DR48" i="32"/>
  <c r="DR49" i="32"/>
  <c r="DR50" i="32"/>
  <c r="DR51" i="32"/>
  <c r="DR52" i="32"/>
  <c r="DR53" i="32"/>
  <c r="DR54" i="32"/>
  <c r="DR55" i="32"/>
  <c r="DR56" i="32"/>
  <c r="DR57" i="32"/>
  <c r="DR58" i="32"/>
  <c r="DR59" i="32"/>
  <c r="DR60" i="32"/>
  <c r="DR61" i="32"/>
  <c r="DR62" i="32"/>
  <c r="DR63" i="32"/>
  <c r="DR64" i="32"/>
  <c r="DR65" i="32"/>
  <c r="DR66" i="32"/>
  <c r="DR67" i="32"/>
  <c r="BL362" i="32"/>
  <c r="BL329" i="32"/>
  <c r="BL304" i="32"/>
  <c r="BL287" i="32"/>
  <c r="BL238" i="32"/>
  <c r="BL288" i="32"/>
  <c r="BL256" i="32"/>
  <c r="BL192" i="32"/>
  <c r="BL32" i="32"/>
  <c r="BL370" i="32"/>
  <c r="BL337" i="32"/>
  <c r="BL371" i="32"/>
  <c r="BL338" i="32"/>
  <c r="BL137" i="32"/>
  <c r="BL104" i="32"/>
  <c r="BL5" i="32"/>
  <c r="DU17" i="32"/>
  <c r="DV17" i="32" s="1"/>
  <c r="DU5" i="32"/>
  <c r="DV5" i="32" s="1"/>
  <c r="DU25" i="32"/>
  <c r="DV25" i="32" s="1"/>
  <c r="DU9" i="32"/>
  <c r="DV9" i="32" s="1"/>
  <c r="DU13" i="32"/>
  <c r="DV13" i="32" s="1"/>
  <c r="BL269" i="32" l="1"/>
  <c r="BL145" i="32"/>
  <c r="BL385" i="32"/>
  <c r="BL351" i="32"/>
  <c r="BL318" i="32"/>
  <c r="BL285" i="32"/>
  <c r="BL268" i="32"/>
  <c r="BL261" i="32"/>
  <c r="BL114" i="32"/>
  <c r="BL82" i="32"/>
  <c r="BL70" i="32"/>
  <c r="BL31" i="32"/>
  <c r="BL20" i="32"/>
  <c r="BL363" i="32"/>
  <c r="BL350" i="32"/>
  <c r="BL343" i="32"/>
  <c r="BL330" i="32"/>
  <c r="BL317" i="32"/>
  <c r="BL260" i="32"/>
  <c r="BL202" i="32"/>
  <c r="BL106" i="32"/>
  <c r="BL57" i="32"/>
  <c r="BL12" i="32"/>
  <c r="BL376" i="32"/>
  <c r="BL305" i="32"/>
  <c r="BL243" i="32"/>
  <c r="BL214" i="32"/>
  <c r="BL181" i="32"/>
  <c r="BL155" i="32"/>
  <c r="BL119" i="32"/>
  <c r="BL112" i="32"/>
  <c r="BL49" i="32"/>
  <c r="BL368" i="32"/>
  <c r="BL335" i="32"/>
  <c r="BL213" i="32"/>
  <c r="BL194" i="32"/>
  <c r="BL111" i="32"/>
  <c r="BL86" i="32"/>
  <c r="BL61" i="32"/>
  <c r="BL29" i="32"/>
  <c r="BL352" i="32"/>
  <c r="BL277" i="32"/>
  <c r="BL79" i="32"/>
  <c r="BL360" i="32"/>
  <c r="BL327" i="32"/>
  <c r="BL302" i="32"/>
  <c r="BL264" i="32"/>
  <c r="BL205" i="32"/>
  <c r="BL185" i="32"/>
  <c r="BL147" i="32"/>
  <c r="BL78" i="32"/>
  <c r="BL53" i="32"/>
  <c r="BL40" i="32"/>
  <c r="BL333" i="32"/>
  <c r="BL300" i="32"/>
  <c r="BL201" i="32"/>
  <c r="BL199" i="32"/>
  <c r="BL197" i="32"/>
  <c r="BL195" i="32"/>
  <c r="BL193" i="32"/>
  <c r="BL190" i="32"/>
  <c r="BL188" i="32"/>
  <c r="BL169" i="32"/>
  <c r="BL168" i="32"/>
  <c r="BL165" i="32"/>
  <c r="BL161" i="32"/>
  <c r="BL156" i="32"/>
  <c r="BL118" i="32"/>
  <c r="BL65" i="32"/>
  <c r="BL56" i="32"/>
  <c r="BL320" i="32"/>
  <c r="BL224" i="32"/>
  <c r="BW12" i="32"/>
  <c r="BL345" i="32"/>
  <c r="BL172" i="32"/>
  <c r="BL151" i="32"/>
  <c r="BL77" i="32"/>
  <c r="BL36" i="32"/>
  <c r="BL27" i="32"/>
  <c r="BL19" i="32"/>
  <c r="BL7" i="32"/>
  <c r="BL64" i="32"/>
  <c r="BL382" i="32"/>
  <c r="BL374" i="32"/>
  <c r="BL279" i="32"/>
  <c r="BL259" i="32"/>
  <c r="BL180" i="32"/>
  <c r="BL139" i="32"/>
  <c r="BL85" i="32"/>
  <c r="BL44" i="32"/>
  <c r="BL15" i="32"/>
  <c r="BW44" i="32"/>
  <c r="BW28" i="32"/>
  <c r="BL297" i="32"/>
  <c r="BL289" i="32"/>
  <c r="BL263" i="32"/>
  <c r="BL217" i="32"/>
  <c r="BL209" i="32"/>
  <c r="BL149" i="32"/>
  <c r="BL141" i="32"/>
  <c r="BL115" i="32"/>
  <c r="BL107" i="32"/>
  <c r="BL81" i="32"/>
  <c r="BL73" i="32"/>
  <c r="BL13" i="32"/>
  <c r="DU11" i="32"/>
  <c r="DV11" i="32" s="1"/>
  <c r="DU21" i="32"/>
  <c r="DV21" i="32" s="1"/>
  <c r="DU16" i="32"/>
  <c r="DV16" i="32" s="1"/>
  <c r="DU4" i="32"/>
  <c r="DV4" i="32" s="1"/>
  <c r="DU15" i="32"/>
  <c r="DV15" i="32" s="1"/>
  <c r="DU24" i="32"/>
  <c r="DV24" i="32" s="1"/>
  <c r="DU6" i="32"/>
  <c r="DV6" i="32" s="1"/>
  <c r="DS105" i="32" l="1"/>
  <c r="DW105" i="32" s="1"/>
  <c r="DS138" i="32"/>
  <c r="DW138" i="32" s="1"/>
  <c r="DS122" i="32"/>
  <c r="DW122" i="32" s="1"/>
  <c r="DS95" i="32"/>
  <c r="DW95" i="32" s="1"/>
  <c r="DS111" i="32"/>
  <c r="DW111" i="32" s="1"/>
  <c r="DS143" i="32"/>
  <c r="DW143" i="32" s="1"/>
  <c r="DS65" i="32"/>
  <c r="DW65" i="32" s="1"/>
  <c r="DS140" i="32"/>
  <c r="DW140" i="32" s="1"/>
  <c r="DS137" i="32"/>
  <c r="DW137" i="32" s="1"/>
  <c r="DS169" i="32"/>
  <c r="DW169" i="32" s="1"/>
  <c r="DS201" i="32"/>
  <c r="DW201" i="32" s="1"/>
  <c r="DS97" i="32"/>
  <c r="DW97" i="32" s="1"/>
  <c r="DS130" i="32"/>
  <c r="DW130" i="32" s="1"/>
  <c r="DS100" i="32"/>
  <c r="DW100" i="32" s="1"/>
  <c r="DS119" i="32"/>
  <c r="DW119" i="32" s="1"/>
  <c r="DS151" i="32"/>
  <c r="DW151" i="32" s="1"/>
  <c r="DS73" i="32"/>
  <c r="DW73" i="32" s="1"/>
  <c r="DS116" i="32"/>
  <c r="DW116" i="32" s="1"/>
  <c r="DS145" i="32"/>
  <c r="DW145" i="32" s="1"/>
  <c r="DS177" i="32"/>
  <c r="DW177" i="32" s="1"/>
  <c r="DS209" i="32"/>
  <c r="DW209" i="32" s="1"/>
  <c r="DS113" i="32"/>
  <c r="DW113" i="32" s="1"/>
  <c r="DS249" i="32"/>
  <c r="DW249" i="32" s="1"/>
  <c r="DS182" i="32"/>
  <c r="DW182" i="32" s="1"/>
  <c r="DS222" i="32"/>
  <c r="DW222" i="32" s="1"/>
  <c r="DS79" i="32"/>
  <c r="DW79" i="32" s="1"/>
  <c r="DS144" i="32"/>
  <c r="DW144" i="32" s="1"/>
  <c r="DS223" i="32"/>
  <c r="DW223" i="32" s="1"/>
  <c r="DS263" i="32"/>
  <c r="DW263" i="32" s="1"/>
  <c r="DS297" i="32"/>
  <c r="DW297" i="32" s="1"/>
  <c r="DS337" i="32"/>
  <c r="DW337" i="32" s="1"/>
  <c r="DS278" i="32"/>
  <c r="DW278" i="32" s="1"/>
  <c r="DS318" i="32"/>
  <c r="DW318" i="32" s="1"/>
  <c r="DS232" i="32"/>
  <c r="DW232" i="32" s="1"/>
  <c r="DS242" i="32"/>
  <c r="DW242" i="32" s="1"/>
  <c r="DS267" i="32"/>
  <c r="DW267" i="32" s="1"/>
  <c r="DS178" i="32"/>
  <c r="DW178" i="32" s="1"/>
  <c r="DS320" i="32"/>
  <c r="DW320" i="32" s="1"/>
  <c r="DS360" i="32"/>
  <c r="DW360" i="32" s="1"/>
  <c r="DS317" i="32"/>
  <c r="DW317" i="32" s="1"/>
  <c r="DS207" i="32"/>
  <c r="DW207" i="32" s="1"/>
  <c r="DS181" i="32"/>
  <c r="DW181" i="32" s="1"/>
  <c r="DS257" i="32"/>
  <c r="DW257" i="32" s="1"/>
  <c r="DS142" i="32"/>
  <c r="DW142" i="32" s="1"/>
  <c r="DS123" i="32"/>
  <c r="DW123" i="32" s="1"/>
  <c r="DS203" i="32"/>
  <c r="DW203" i="32" s="1"/>
  <c r="DS152" i="32"/>
  <c r="DW152" i="32" s="1"/>
  <c r="DS170" i="32"/>
  <c r="DW170" i="32" s="1"/>
  <c r="DS268" i="32"/>
  <c r="DW268" i="32" s="1"/>
  <c r="DS199" i="32"/>
  <c r="DW199" i="32" s="1"/>
  <c r="DS345" i="32"/>
  <c r="DW345" i="32" s="1"/>
  <c r="DS162" i="32"/>
  <c r="DW162" i="32" s="1"/>
  <c r="DS165" i="32"/>
  <c r="DW165" i="32" s="1"/>
  <c r="DS215" i="32"/>
  <c r="DW215" i="32" s="1"/>
  <c r="DS244" i="32"/>
  <c r="DW244" i="32" s="1"/>
  <c r="DS254" i="32"/>
  <c r="DW254" i="32" s="1"/>
  <c r="DS189" i="32"/>
  <c r="DW189" i="32" s="1"/>
  <c r="DS280" i="32"/>
  <c r="DW280" i="32" s="1"/>
  <c r="DS157" i="32"/>
  <c r="DW157" i="32" s="1"/>
  <c r="DS127" i="32"/>
  <c r="DW127" i="32" s="1"/>
  <c r="DS124" i="32"/>
  <c r="DW124" i="32" s="1"/>
  <c r="DS153" i="32"/>
  <c r="DW153" i="32" s="1"/>
  <c r="DS217" i="32"/>
  <c r="DW217" i="32" s="1"/>
  <c r="DS118" i="32"/>
  <c r="DW118" i="32" s="1"/>
  <c r="DS158" i="32"/>
  <c r="DW158" i="32" s="1"/>
  <c r="DS155" i="32"/>
  <c r="DW155" i="32" s="1"/>
  <c r="DS235" i="32"/>
  <c r="DW235" i="32" s="1"/>
  <c r="DS168" i="32"/>
  <c r="DW168" i="32" s="1"/>
  <c r="DS208" i="32"/>
  <c r="DW208" i="32" s="1"/>
  <c r="DS184" i="32"/>
  <c r="DW184" i="32" s="1"/>
  <c r="DS273" i="32"/>
  <c r="DW273" i="32" s="1"/>
  <c r="DS361" i="32"/>
  <c r="DW361" i="32" s="1"/>
  <c r="DS175" i="32"/>
  <c r="DW175" i="32" s="1"/>
  <c r="DS200" i="32"/>
  <c r="DW200" i="32" s="1"/>
  <c r="DS226" i="32"/>
  <c r="DW226" i="32" s="1"/>
  <c r="DS248" i="32"/>
  <c r="DW248" i="32" s="1"/>
  <c r="DS258" i="32"/>
  <c r="DW258" i="32" s="1"/>
  <c r="DS220" i="32"/>
  <c r="DW220" i="32" s="1"/>
  <c r="DS296" i="32"/>
  <c r="DW296" i="32" s="1"/>
  <c r="DS216" i="32"/>
  <c r="DW216" i="32" s="1"/>
  <c r="DS293" i="32"/>
  <c r="DW293" i="32" s="1"/>
  <c r="DS282" i="32"/>
  <c r="DW282" i="32" s="1"/>
  <c r="DS141" i="32"/>
  <c r="DW141" i="32" s="1"/>
  <c r="DS233" i="32"/>
  <c r="DW233" i="32" s="1"/>
  <c r="DS166" i="32"/>
  <c r="DW166" i="32" s="1"/>
  <c r="DS206" i="32"/>
  <c r="DW206" i="32" s="1"/>
  <c r="DS243" i="32"/>
  <c r="DW243" i="32" s="1"/>
  <c r="DS128" i="32"/>
  <c r="DW128" i="32" s="1"/>
  <c r="DS210" i="32"/>
  <c r="DW210" i="32" s="1"/>
  <c r="DS247" i="32"/>
  <c r="DW247" i="32" s="1"/>
  <c r="DS281" i="32"/>
  <c r="DW281" i="32" s="1"/>
  <c r="DS321" i="32"/>
  <c r="DW321" i="32" s="1"/>
  <c r="DS204" i="32"/>
  <c r="DW204" i="32" s="1"/>
  <c r="DS302" i="32"/>
  <c r="DW302" i="32" s="1"/>
  <c r="DS228" i="32"/>
  <c r="DW228" i="32" s="1"/>
  <c r="DS238" i="32"/>
  <c r="DW238" i="32" s="1"/>
  <c r="DS260" i="32"/>
  <c r="DW260" i="32" s="1"/>
  <c r="DS154" i="32"/>
  <c r="DW154" i="32" s="1"/>
  <c r="DS304" i="32"/>
  <c r="DW304" i="32" s="1"/>
  <c r="DS344" i="32"/>
  <c r="DW344" i="32" s="1"/>
  <c r="DS301" i="32"/>
  <c r="DW301" i="32" s="1"/>
  <c r="DS194" i="32"/>
  <c r="DW194" i="32" s="1"/>
  <c r="DS149" i="32"/>
  <c r="DW149" i="32" s="1"/>
  <c r="DS276" i="32"/>
  <c r="DW276" i="32" s="1"/>
  <c r="DS333" i="32"/>
  <c r="DW333" i="32" s="1"/>
  <c r="DS351" i="32"/>
  <c r="DW351" i="32" s="1"/>
  <c r="DS314" i="32"/>
  <c r="DW314" i="32" s="1"/>
  <c r="DS307" i="32"/>
  <c r="DW307" i="32" s="1"/>
  <c r="DS386" i="32"/>
  <c r="DW386" i="32" s="1"/>
  <c r="DS332" i="32"/>
  <c r="DW332" i="32" s="1"/>
  <c r="DS348" i="32"/>
  <c r="DW348" i="32" s="1"/>
  <c r="DS367" i="32"/>
  <c r="DW367" i="32" s="1"/>
  <c r="DS237" i="32"/>
  <c r="DW237" i="32" s="1"/>
  <c r="DS372" i="32"/>
  <c r="DW372" i="32" s="1"/>
  <c r="DS369" i="32"/>
  <c r="DW369" i="32" s="1"/>
  <c r="DS339" i="32"/>
  <c r="DW339" i="32" s="1"/>
  <c r="DS374" i="32"/>
  <c r="DW374" i="32" s="1"/>
  <c r="DS49" i="32"/>
  <c r="DW49" i="32" s="1"/>
  <c r="DS27" i="32"/>
  <c r="DW27" i="32" s="1"/>
  <c r="DS74" i="32"/>
  <c r="DW74" i="32" s="1"/>
  <c r="DS36" i="32"/>
  <c r="DW36" i="32" s="1"/>
  <c r="DS78" i="32"/>
  <c r="DW78" i="32" s="1"/>
  <c r="DS64" i="32"/>
  <c r="DW64" i="32" s="1"/>
  <c r="DS10" i="32"/>
  <c r="DW10" i="32" s="1"/>
  <c r="DS19" i="32"/>
  <c r="DW19" i="32" s="1"/>
  <c r="DS92" i="32"/>
  <c r="DW92" i="32" s="1"/>
  <c r="DS109" i="32"/>
  <c r="DW109" i="32" s="1"/>
  <c r="DS31" i="32"/>
  <c r="DW31" i="32" s="1"/>
  <c r="DS48" i="32"/>
  <c r="DW48" i="32" s="1"/>
  <c r="DS67" i="32"/>
  <c r="DW67" i="32" s="1"/>
  <c r="DS34" i="32"/>
  <c r="DW34" i="32" s="1"/>
  <c r="DS39" i="32"/>
  <c r="DW39" i="32" s="1"/>
  <c r="DS38" i="32"/>
  <c r="DW38" i="32" s="1"/>
  <c r="DS91" i="32"/>
  <c r="DW91" i="32" s="1"/>
  <c r="DS106" i="32"/>
  <c r="DW106" i="32" s="1"/>
  <c r="DS68" i="32"/>
  <c r="DW68" i="32" s="1"/>
  <c r="DS46" i="32"/>
  <c r="DW46" i="32" s="1"/>
  <c r="DS32" i="32"/>
  <c r="DW32" i="32" s="1"/>
  <c r="DS114" i="32"/>
  <c r="DW114" i="32" s="1"/>
  <c r="DS76" i="32"/>
  <c r="DW76" i="32" s="1"/>
  <c r="DS77" i="32"/>
  <c r="DW77" i="32" s="1"/>
  <c r="DS103" i="32"/>
  <c r="DW103" i="32" s="1"/>
  <c r="DS159" i="32"/>
  <c r="DW159" i="32" s="1"/>
  <c r="DS121" i="32"/>
  <c r="DW121" i="32" s="1"/>
  <c r="DS185" i="32"/>
  <c r="DW185" i="32" s="1"/>
  <c r="DS241" i="32"/>
  <c r="DW241" i="32" s="1"/>
  <c r="DS126" i="32"/>
  <c r="DW126" i="32" s="1"/>
  <c r="DS214" i="32"/>
  <c r="DW214" i="32" s="1"/>
  <c r="DS171" i="32"/>
  <c r="DW171" i="32" s="1"/>
  <c r="DS136" i="32"/>
  <c r="DW136" i="32" s="1"/>
  <c r="DS133" i="32"/>
  <c r="DW133" i="32" s="1"/>
  <c r="DS255" i="32"/>
  <c r="DW255" i="32" s="1"/>
  <c r="DS186" i="32"/>
  <c r="DW186" i="32" s="1"/>
  <c r="DS329" i="32"/>
  <c r="DW329" i="32" s="1"/>
  <c r="DS117" i="32"/>
  <c r="DW117" i="32" s="1"/>
  <c r="DS310" i="32"/>
  <c r="DW310" i="32" s="1"/>
  <c r="DS202" i="32"/>
  <c r="DW202" i="32" s="1"/>
  <c r="DS240" i="32"/>
  <c r="DW240" i="32" s="1"/>
  <c r="DS250" i="32"/>
  <c r="DW250" i="32" s="1"/>
  <c r="DS176" i="32"/>
  <c r="DW176" i="32" s="1"/>
  <c r="DS108" i="32"/>
  <c r="DW108" i="32" s="1"/>
  <c r="DS167" i="32"/>
  <c r="DW167" i="32" s="1"/>
  <c r="DS129" i="32"/>
  <c r="DW129" i="32" s="1"/>
  <c r="DS193" i="32"/>
  <c r="DW193" i="32" s="1"/>
  <c r="DS134" i="32"/>
  <c r="DW134" i="32" s="1"/>
  <c r="DS174" i="32"/>
  <c r="DW174" i="32" s="1"/>
  <c r="DS187" i="32"/>
  <c r="DW187" i="32" s="1"/>
  <c r="DS259" i="32"/>
  <c r="DW259" i="32" s="1"/>
  <c r="DS164" i="32"/>
  <c r="DW164" i="32" s="1"/>
  <c r="DS221" i="32"/>
  <c r="DW221" i="32" s="1"/>
  <c r="DS197" i="32"/>
  <c r="DW197" i="32" s="1"/>
  <c r="DS289" i="32"/>
  <c r="DW289" i="32" s="1"/>
  <c r="DS156" i="32"/>
  <c r="DW156" i="32" s="1"/>
  <c r="DS270" i="32"/>
  <c r="DW270" i="32" s="1"/>
  <c r="DS213" i="32"/>
  <c r="DW213" i="32" s="1"/>
  <c r="DS230" i="32"/>
  <c r="DW230" i="32" s="1"/>
  <c r="DS252" i="32"/>
  <c r="DW252" i="32" s="1"/>
  <c r="DS262" i="32"/>
  <c r="DW262" i="32" s="1"/>
  <c r="DS272" i="32"/>
  <c r="DW272" i="32" s="1"/>
  <c r="DS312" i="32"/>
  <c r="DW312" i="32" s="1"/>
  <c r="DS269" i="32"/>
  <c r="DW269" i="32" s="1"/>
  <c r="DS309" i="32"/>
  <c r="DW309" i="32" s="1"/>
  <c r="DS298" i="32"/>
  <c r="DW298" i="32" s="1"/>
  <c r="DS172" i="32"/>
  <c r="DW172" i="32" s="1"/>
  <c r="DS303" i="32"/>
  <c r="DW303" i="32" s="1"/>
  <c r="DS335" i="32"/>
  <c r="DW335" i="32" s="1"/>
  <c r="DS311" i="32"/>
  <c r="DW311" i="32" s="1"/>
  <c r="DS316" i="32"/>
  <c r="DW316" i="32" s="1"/>
  <c r="DS319" i="32"/>
  <c r="DW319" i="32" s="1"/>
  <c r="DS245" i="32"/>
  <c r="DW245" i="32" s="1"/>
  <c r="DS334" i="32"/>
  <c r="DW334" i="32" s="1"/>
  <c r="DS350" i="32"/>
  <c r="DW350" i="32" s="1"/>
  <c r="DS375" i="32"/>
  <c r="DW375" i="32" s="1"/>
  <c r="DS315" i="32"/>
  <c r="DW315" i="32" s="1"/>
  <c r="DS380" i="32"/>
  <c r="DW380" i="32" s="1"/>
  <c r="DS377" i="32"/>
  <c r="DW377" i="32" s="1"/>
  <c r="DS347" i="32"/>
  <c r="DW347" i="32" s="1"/>
  <c r="DS382" i="32"/>
  <c r="DW382" i="32" s="1"/>
  <c r="DS70" i="32"/>
  <c r="DW70" i="32" s="1"/>
  <c r="DS56" i="32"/>
  <c r="DW56" i="32" s="1"/>
  <c r="DS8" i="32"/>
  <c r="DW8" i="32" s="1"/>
  <c r="DS251" i="32"/>
  <c r="DW251" i="32" s="1"/>
  <c r="DS11" i="32"/>
  <c r="DW11" i="32" s="1"/>
  <c r="DS37" i="32"/>
  <c r="DW37" i="32" s="1"/>
  <c r="DS227" i="32"/>
  <c r="DW227" i="32" s="1"/>
  <c r="DS33" i="32"/>
  <c r="DW33" i="32" s="1"/>
  <c r="DS59" i="32"/>
  <c r="DW59" i="32" s="1"/>
  <c r="DS90" i="32"/>
  <c r="DW90" i="32" s="1"/>
  <c r="DS52" i="32"/>
  <c r="DW52" i="32" s="1"/>
  <c r="DS6" i="32"/>
  <c r="DW6" i="32" s="1"/>
  <c r="DS30" i="32"/>
  <c r="DW30" i="32" s="1"/>
  <c r="DS75" i="32"/>
  <c r="DW75" i="32" s="1"/>
  <c r="DS98" i="32"/>
  <c r="DW98" i="32" s="1"/>
  <c r="DS60" i="32"/>
  <c r="DW60" i="32" s="1"/>
  <c r="DS102" i="32"/>
  <c r="DW102" i="32" s="1"/>
  <c r="DS88" i="32"/>
  <c r="DW88" i="32" s="1"/>
  <c r="DS16" i="32"/>
  <c r="DW16" i="32" s="1"/>
  <c r="DS179" i="32"/>
  <c r="DW179" i="32" s="1"/>
  <c r="DS110" i="32"/>
  <c r="DW110" i="32" s="1"/>
  <c r="DS96" i="32"/>
  <c r="DW96" i="32" s="1"/>
  <c r="DS135" i="32"/>
  <c r="DW135" i="32" s="1"/>
  <c r="DS190" i="32"/>
  <c r="DW190" i="32" s="1"/>
  <c r="DS265" i="32"/>
  <c r="DW265" i="32" s="1"/>
  <c r="DS286" i="32"/>
  <c r="DW286" i="32" s="1"/>
  <c r="DS264" i="32"/>
  <c r="DW264" i="32" s="1"/>
  <c r="DS196" i="32"/>
  <c r="DW196" i="32" s="1"/>
  <c r="DS192" i="32"/>
  <c r="DW192" i="32" s="1"/>
  <c r="DS287" i="32"/>
  <c r="DW287" i="32" s="1"/>
  <c r="DS357" i="32"/>
  <c r="DW357" i="32" s="1"/>
  <c r="DS368" i="32"/>
  <c r="DW368" i="32" s="1"/>
  <c r="DS373" i="32"/>
  <c r="DW373" i="32" s="1"/>
  <c r="DS370" i="32"/>
  <c r="DW370" i="32" s="1"/>
  <c r="DS326" i="32"/>
  <c r="DW326" i="32" s="1"/>
  <c r="DS383" i="32"/>
  <c r="DW383" i="32" s="1"/>
  <c r="DS364" i="32"/>
  <c r="DW364" i="32" s="1"/>
  <c r="DS355" i="32"/>
  <c r="DW355" i="32" s="1"/>
  <c r="DS131" i="32"/>
  <c r="DW131" i="32" s="1"/>
  <c r="DS41" i="32"/>
  <c r="DW41" i="32" s="1"/>
  <c r="DS26" i="32"/>
  <c r="DW26" i="32" s="1"/>
  <c r="DS66" i="32"/>
  <c r="DW66" i="32" s="1"/>
  <c r="DS72" i="32"/>
  <c r="DW72" i="32" s="1"/>
  <c r="DS94" i="32"/>
  <c r="DW94" i="32" s="1"/>
  <c r="DS53" i="32"/>
  <c r="DW53" i="32" s="1"/>
  <c r="DS17" i="32"/>
  <c r="DW17" i="32" s="1"/>
  <c r="DS42" i="32"/>
  <c r="DW42" i="32" s="1"/>
  <c r="DS21" i="32"/>
  <c r="DW21" i="32" s="1"/>
  <c r="DS50" i="32"/>
  <c r="DW50" i="32" s="1"/>
  <c r="DS23" i="32"/>
  <c r="DW23" i="32" s="1"/>
  <c r="DS198" i="32"/>
  <c r="DW198" i="32" s="1"/>
  <c r="DS205" i="32"/>
  <c r="DW205" i="32" s="1"/>
  <c r="DS359" i="32"/>
  <c r="DW359" i="32" s="1"/>
  <c r="DS381" i="32"/>
  <c r="DW381" i="32" s="1"/>
  <c r="DS4" i="32"/>
  <c r="DW4" i="32" s="1"/>
  <c r="DS132" i="32"/>
  <c r="DW132" i="32" s="1"/>
  <c r="DS160" i="32"/>
  <c r="DW160" i="32" s="1"/>
  <c r="DS294" i="32"/>
  <c r="DW294" i="32" s="1"/>
  <c r="DS246" i="32"/>
  <c r="DW246" i="32" s="1"/>
  <c r="DS288" i="32"/>
  <c r="DW288" i="32" s="1"/>
  <c r="DS218" i="32"/>
  <c r="DW218" i="32" s="1"/>
  <c r="DS327" i="32"/>
  <c r="DW327" i="32" s="1"/>
  <c r="DS376" i="32"/>
  <c r="DW376" i="32" s="1"/>
  <c r="DS163" i="32"/>
  <c r="DW163" i="32" s="1"/>
  <c r="DS161" i="32"/>
  <c r="DW161" i="32" s="1"/>
  <c r="DS188" i="32"/>
  <c r="DW188" i="32" s="1"/>
  <c r="DS305" i="32"/>
  <c r="DW305" i="32" s="1"/>
  <c r="DS256" i="32"/>
  <c r="DW256" i="32" s="1"/>
  <c r="DS277" i="32"/>
  <c r="DW277" i="32" s="1"/>
  <c r="DS266" i="32"/>
  <c r="DW266" i="32" s="1"/>
  <c r="DS292" i="32"/>
  <c r="DW292" i="32" s="1"/>
  <c r="DS363" i="32"/>
  <c r="DW363" i="32" s="1"/>
  <c r="DS275" i="32"/>
  <c r="DW275" i="32" s="1"/>
  <c r="DS330" i="32"/>
  <c r="DW330" i="32" s="1"/>
  <c r="DS378" i="32"/>
  <c r="DW378" i="32" s="1"/>
  <c r="DS356" i="32"/>
  <c r="DW356" i="32" s="1"/>
  <c r="DS212" i="32"/>
  <c r="DW212" i="32" s="1"/>
  <c r="DS385" i="32"/>
  <c r="DW385" i="32" s="1"/>
  <c r="DS366" i="32"/>
  <c r="DW366" i="32" s="1"/>
  <c r="DS29" i="32"/>
  <c r="DW29" i="32" s="1"/>
  <c r="DS24" i="32"/>
  <c r="DW24" i="32" s="1"/>
  <c r="DS101" i="32"/>
  <c r="DW101" i="32" s="1"/>
  <c r="DS44" i="32"/>
  <c r="DW44" i="32" s="1"/>
  <c r="DS86" i="32"/>
  <c r="DW86" i="32" s="1"/>
  <c r="DS45" i="32"/>
  <c r="DW45" i="32" s="1"/>
  <c r="DS15" i="32"/>
  <c r="DW15" i="32" s="1"/>
  <c r="DS195" i="32"/>
  <c r="DW195" i="32" s="1"/>
  <c r="DS35" i="32"/>
  <c r="DW35" i="32" s="1"/>
  <c r="DS62" i="32"/>
  <c r="DW62" i="32" s="1"/>
  <c r="DS40" i="32"/>
  <c r="DW40" i="32" s="1"/>
  <c r="DS112" i="32"/>
  <c r="DW112" i="32" s="1"/>
  <c r="DS225" i="32"/>
  <c r="DW225" i="32" s="1"/>
  <c r="DS139" i="32"/>
  <c r="DW139" i="32" s="1"/>
  <c r="DS313" i="32"/>
  <c r="DW313" i="32" s="1"/>
  <c r="DS180" i="32"/>
  <c r="DW180" i="32" s="1"/>
  <c r="DS285" i="32"/>
  <c r="DW285" i="32" s="1"/>
  <c r="DS183" i="32"/>
  <c r="DW183" i="32" s="1"/>
  <c r="DS295" i="32"/>
  <c r="DW295" i="32" s="1"/>
  <c r="DS341" i="32"/>
  <c r="DW341" i="32" s="1"/>
  <c r="DS384" i="32"/>
  <c r="DW384" i="32" s="1"/>
  <c r="DS283" i="32"/>
  <c r="DW283" i="32" s="1"/>
  <c r="DS338" i="32"/>
  <c r="DW338" i="32" s="1"/>
  <c r="DS18" i="32"/>
  <c r="DW18" i="32" s="1"/>
  <c r="DS54" i="32"/>
  <c r="DW54" i="32" s="1"/>
  <c r="DS84" i="32"/>
  <c r="DW84" i="32" s="1"/>
  <c r="DS85" i="32"/>
  <c r="DW85" i="32" s="1"/>
  <c r="DS371" i="32"/>
  <c r="DW371" i="32" s="1"/>
  <c r="DS331" i="32"/>
  <c r="DW331" i="32" s="1"/>
  <c r="DS93" i="32"/>
  <c r="DW93" i="32" s="1"/>
  <c r="DS82" i="32"/>
  <c r="DW82" i="32" s="1"/>
  <c r="DS83" i="32"/>
  <c r="DW83" i="32" s="1"/>
  <c r="DS211" i="32"/>
  <c r="DW211" i="32" s="1"/>
  <c r="DS51" i="32"/>
  <c r="DW51" i="32" s="1"/>
  <c r="DS104" i="32"/>
  <c r="DW104" i="32" s="1"/>
  <c r="DS125" i="32"/>
  <c r="DW125" i="32" s="1"/>
  <c r="DS115" i="32"/>
  <c r="DW115" i="32" s="1"/>
  <c r="DS219" i="32"/>
  <c r="DW219" i="32" s="1"/>
  <c r="DS231" i="32"/>
  <c r="DW231" i="32" s="1"/>
  <c r="DS224" i="32"/>
  <c r="DW224" i="32" s="1"/>
  <c r="DS87" i="32"/>
  <c r="DW87" i="32" s="1"/>
  <c r="DS328" i="32"/>
  <c r="DW328" i="32" s="1"/>
  <c r="DS274" i="32"/>
  <c r="DW274" i="32" s="1"/>
  <c r="DS261" i="32"/>
  <c r="DW261" i="32" s="1"/>
  <c r="DS300" i="32"/>
  <c r="DW300" i="32" s="1"/>
  <c r="DS340" i="32"/>
  <c r="DW340" i="32" s="1"/>
  <c r="DS358" i="32"/>
  <c r="DW358" i="32" s="1"/>
  <c r="DS229" i="32"/>
  <c r="DW229" i="32" s="1"/>
  <c r="DS9" i="32"/>
  <c r="DW9" i="32" s="1"/>
  <c r="DS13" i="32"/>
  <c r="DW13" i="32" s="1"/>
  <c r="DS81" i="32"/>
  <c r="DW81" i="32" s="1"/>
  <c r="DS14" i="32"/>
  <c r="DW14" i="32" s="1"/>
  <c r="DS71" i="32"/>
  <c r="DW71" i="32" s="1"/>
  <c r="DS323" i="32"/>
  <c r="DW323" i="32" s="1"/>
  <c r="DS89" i="32"/>
  <c r="DW89" i="32" s="1"/>
  <c r="DS239" i="32"/>
  <c r="DW239" i="32" s="1"/>
  <c r="DS353" i="32"/>
  <c r="DW353" i="32" s="1"/>
  <c r="DS148" i="32"/>
  <c r="DW148" i="32" s="1"/>
  <c r="DS336" i="32"/>
  <c r="DW336" i="32" s="1"/>
  <c r="DS290" i="32"/>
  <c r="DW290" i="32" s="1"/>
  <c r="DS343" i="32"/>
  <c r="DW343" i="32" s="1"/>
  <c r="DS379" i="32"/>
  <c r="DW379" i="32" s="1"/>
  <c r="DS291" i="32"/>
  <c r="DW291" i="32" s="1"/>
  <c r="DS346" i="32"/>
  <c r="DW346" i="32" s="1"/>
  <c r="DS5" i="32"/>
  <c r="DW5" i="32" s="1"/>
  <c r="DS20" i="32"/>
  <c r="DW20" i="32" s="1"/>
  <c r="DS147" i="32"/>
  <c r="DW147" i="32" s="1"/>
  <c r="DS28" i="32"/>
  <c r="DW28" i="32" s="1"/>
  <c r="DS150" i="32"/>
  <c r="DW150" i="32" s="1"/>
  <c r="DS107" i="32"/>
  <c r="DW107" i="32" s="1"/>
  <c r="DS173" i="32"/>
  <c r="DW173" i="32" s="1"/>
  <c r="DS234" i="32"/>
  <c r="DW234" i="32" s="1"/>
  <c r="DS352" i="32"/>
  <c r="DW352" i="32" s="1"/>
  <c r="DS306" i="32"/>
  <c r="DW306" i="32" s="1"/>
  <c r="DS279" i="32"/>
  <c r="DW279" i="32" s="1"/>
  <c r="DS308" i="32"/>
  <c r="DW308" i="32" s="1"/>
  <c r="DS349" i="32"/>
  <c r="DW349" i="32" s="1"/>
  <c r="DS271" i="32"/>
  <c r="DW271" i="32" s="1"/>
  <c r="DS365" i="32"/>
  <c r="DW365" i="32" s="1"/>
  <c r="DS299" i="32"/>
  <c r="DW299" i="32" s="1"/>
  <c r="DS354" i="32"/>
  <c r="DW354" i="32" s="1"/>
  <c r="DS322" i="32"/>
  <c r="DW322" i="32" s="1"/>
  <c r="DS342" i="32"/>
  <c r="DW342" i="32" s="1"/>
  <c r="DS324" i="32"/>
  <c r="DW324" i="32" s="1"/>
  <c r="DS253" i="32"/>
  <c r="DW253" i="32" s="1"/>
  <c r="DS99" i="32"/>
  <c r="DW99" i="32" s="1"/>
  <c r="DS43" i="32"/>
  <c r="DW43" i="32" s="1"/>
  <c r="DS25" i="32"/>
  <c r="DW25" i="32" s="1"/>
  <c r="DS3" i="32"/>
  <c r="DW3" i="32" s="1"/>
  <c r="DS12" i="32"/>
  <c r="DW12" i="32" s="1"/>
  <c r="DS57" i="32"/>
  <c r="DW57" i="32" s="1"/>
  <c r="DS80" i="32"/>
  <c r="DW80" i="32" s="1"/>
  <c r="DS61" i="32"/>
  <c r="DW61" i="32" s="1"/>
  <c r="DS47" i="32"/>
  <c r="DW47" i="32" s="1"/>
  <c r="DS69" i="32"/>
  <c r="DW69" i="32" s="1"/>
  <c r="DS22" i="32"/>
  <c r="DW22" i="32" s="1"/>
  <c r="DS146" i="32"/>
  <c r="DW146" i="32" s="1"/>
  <c r="DS120" i="32"/>
  <c r="DW120" i="32" s="1"/>
  <c r="DS236" i="32"/>
  <c r="DW236" i="32" s="1"/>
  <c r="DS191" i="32"/>
  <c r="DW191" i="32" s="1"/>
  <c r="DS325" i="32"/>
  <c r="DW325" i="32" s="1"/>
  <c r="DS284" i="32"/>
  <c r="DW284" i="32" s="1"/>
  <c r="DS58" i="32"/>
  <c r="DW58" i="32" s="1"/>
  <c r="DS63" i="32"/>
  <c r="DW63" i="32" s="1"/>
  <c r="DS362" i="32"/>
  <c r="DW362" i="32" s="1"/>
  <c r="DS7" i="32"/>
  <c r="DW7" i="32" s="1"/>
  <c r="DS55" i="32"/>
  <c r="DW5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alksjfd</author>
  </authors>
  <commentList>
    <comment ref="M6" authorId="0" shapeId="0" xr:uid="{00000000-0006-0000-0500-000001000000}">
      <text>
        <r>
          <rPr>
            <b/>
            <sz val="12"/>
            <color indexed="81"/>
            <rFont val="Calibri"/>
            <family val="2"/>
          </rPr>
          <t xml:space="preserve">The expected 260/280 ratio for pure samples is between 1.8 - 2.0. If your samples are outside of this bound please consider repurifying your samples prior to submission.
Impure samples can cause library prep chemistry to fail.
! Lower values are observed for samples of low concentrations. </t>
        </r>
      </text>
    </comment>
    <comment ref="N6" authorId="0" shapeId="0" xr:uid="{00000000-0006-0000-0500-000002000000}">
      <text>
        <r>
          <rPr>
            <b/>
            <sz val="12"/>
            <color indexed="81"/>
            <rFont val="Calibri"/>
            <family val="2"/>
          </rPr>
          <t>The expected 260/230 ratio for pure samples is between 2.0 - 2.2. If your samples are outside of this bound please consider repurifying your samples prior to submission.
Impure samples can cause library prep chemistry to fail.
! Lower values are observed for samples of low concentrations.</t>
        </r>
      </text>
    </comment>
    <comment ref="B9" authorId="0" shapeId="0" xr:uid="{00000000-0006-0000-0500-000003000000}">
      <text>
        <r>
          <rPr>
            <sz val="11"/>
            <color theme="1"/>
            <rFont val="Calibri"/>
            <family val="2"/>
            <scheme val="minor"/>
          </rPr>
          <t xml:space="preserve">Please make sure that your sampleID corresponds with your tube label. 
Numbers, letters, dashes and underscores only. Spaces and dots not allowed. </t>
        </r>
      </text>
    </comment>
    <comment ref="M10" authorId="0" shapeId="0" xr:uid="{00000000-0006-0000-0500-000004000000}">
      <text>
        <r>
          <rPr>
            <b/>
            <sz val="12"/>
            <color indexed="81"/>
            <rFont val="Calibri"/>
            <family val="2"/>
          </rPr>
          <t>The expected 260/280 ratio for pure samples is between 1.8 - 2.0. If your samples are outside of this bound please consider repurifying your samples prior to submission.</t>
        </r>
        <r>
          <rPr>
            <sz val="12"/>
            <color indexed="81"/>
            <rFont val="Calibri"/>
            <family val="2"/>
          </rPr>
          <t xml:space="preserve">
</t>
        </r>
      </text>
    </comment>
    <comment ref="N10" authorId="0" shapeId="0" xr:uid="{00000000-0006-0000-0500-000005000000}">
      <text>
        <r>
          <rPr>
            <b/>
            <sz val="12"/>
            <color indexed="81"/>
            <rFont val="Calibri"/>
            <family val="2"/>
          </rPr>
          <t>The expected 260/230 ratio for pure samples is between 2.0 - 2.2. If your samples are outside of this bound please consider repurifying your samples prior to submission.
Impure samples can cause library prep chemistry to fail.
! Lower values are observed for samples of low concentrations.</t>
        </r>
        <r>
          <rPr>
            <sz val="12"/>
            <color indexed="81"/>
            <rFont val="Calibri"/>
            <family val="2"/>
          </rPr>
          <t xml:space="preserve">
</t>
        </r>
      </text>
    </comment>
  </commentList>
</comments>
</file>

<file path=xl/sharedStrings.xml><?xml version="1.0" encoding="utf-8"?>
<sst xmlns="http://schemas.openxmlformats.org/spreadsheetml/2006/main" count="4836" uniqueCount="2116">
  <si>
    <t>Please use the chart below to review the mass and volume requirements for library preparation methods that we offer.</t>
  </si>
  <si>
    <r>
      <t>We highly recommend providing</t>
    </r>
    <r>
      <rPr>
        <b/>
        <sz val="11"/>
        <color theme="1"/>
        <rFont val="Calibri Light"/>
        <family val="2"/>
      </rPr>
      <t xml:space="preserve"> at least twice the minimum mass</t>
    </r>
    <r>
      <rPr>
        <sz val="11"/>
        <color theme="1"/>
        <rFont val="Calibri Light"/>
        <family val="2"/>
      </rPr>
      <t xml:space="preserve"> indicated, to maximize the chances of successful preparation.</t>
    </r>
  </si>
  <si>
    <t>For DNA, we additionally require:</t>
  </si>
  <si>
    <t>For RNA, we additionally require:</t>
  </si>
  <si>
    <t>&gt; gel images</t>
  </si>
  <si>
    <t>&gt; DNase treatment with a bead-based method</t>
  </si>
  <si>
    <t>&gt; NanoDrop 260/280 = 1.8-2.0</t>
  </si>
  <si>
    <t>&gt; BioAnalyzer/TapeStation RIN &gt; 8.0*</t>
  </si>
  <si>
    <t>&gt; NanoDrop 260/230 = 2.0-2.2</t>
  </si>
  <si>
    <t>&gt; NanoDrop 260/280 = &gt;2.0</t>
  </si>
  <si>
    <r>
      <t xml:space="preserve">See the </t>
    </r>
    <r>
      <rPr>
        <b/>
        <sz val="11"/>
        <color rgb="FF69DC00"/>
        <rFont val="Calibri Light"/>
        <family val="2"/>
      </rPr>
      <t>QC Information tab</t>
    </r>
    <r>
      <rPr>
        <sz val="11"/>
        <color theme="1"/>
        <rFont val="Calibri Light"/>
        <family val="2"/>
      </rPr>
      <t xml:space="preserve"> for further explanations.</t>
    </r>
  </si>
  <si>
    <t>With any sample, when library preparation fails, we will make one attempt to re-prepare the failed sample. If the second preparation fails, this typically indicates an undetected problem with the submitted material; we can prepare again but will charge for an additional sample. We'll reach out to you to discuss your options.</t>
  </si>
  <si>
    <t>min. mass (ng)</t>
  </si>
  <si>
    <t>min. conc. (ng/uL)</t>
  </si>
  <si>
    <t>260/280</t>
  </si>
  <si>
    <t>260/230</t>
  </si>
  <si>
    <t>RIN score</t>
  </si>
  <si>
    <t>&gt;2.0</t>
  </si>
  <si>
    <t>2.0-2.2</t>
  </si>
  <si>
    <t>&gt;8.0</t>
  </si>
  <si>
    <t>TruSeq Stranded mRNA</t>
  </si>
  <si>
    <t>SMART-Seq v4 Ultra-Low + Nextera XT</t>
  </si>
  <si>
    <t>SureCell WTA 3'</t>
  </si>
  <si>
    <t>SMART-Seq v4 3' DE + Nextera XT</t>
  </si>
  <si>
    <t>TruSeq Stranded Total Ribo-Zero</t>
  </si>
  <si>
    <t>RNA: Small RNA-Seq</t>
  </si>
  <si>
    <t>SMARTer smRNA-Seq</t>
  </si>
  <si>
    <t>SMARTer Target RNA Capture + Nextera</t>
  </si>
  <si>
    <t>TruSeq RNA Exome</t>
  </si>
  <si>
    <t>DNA: Shotgun sequencing</t>
  </si>
  <si>
    <t>1.8-2.0</t>
  </si>
  <si>
    <t>Nextera DNA Flex</t>
  </si>
  <si>
    <t>Nextera DNA XT</t>
  </si>
  <si>
    <t>General amplicon PCR</t>
  </si>
  <si>
    <t>Nextera Mate Pair</t>
  </si>
  <si>
    <t>DNA: Whole-exome sequencing</t>
  </si>
  <si>
    <t>TruSeq DNA Exome</t>
  </si>
  <si>
    <t>Nextera DNA Exome</t>
  </si>
  <si>
    <t>Nextera Flex for Enrichment</t>
  </si>
  <si>
    <t>TruSeq ChIP-Seq</t>
  </si>
  <si>
    <t>DNA SMART ChIP-Seq</t>
  </si>
  <si>
    <t>TruSeq Methyl Capture EPIC</t>
  </si>
  <si>
    <t>TruSeq DNA Methylation</t>
  </si>
  <si>
    <t xml:space="preserve">EpiXplore Meth-Seq </t>
  </si>
  <si>
    <t>required</t>
  </si>
  <si>
    <t>- Absorbance measurement</t>
  </si>
  <si>
    <t xml:space="preserve"> 260/280 : ~ 1.8</t>
  </si>
  <si>
    <t xml:space="preserve"> 260/230: 2.0-2.2</t>
  </si>
  <si>
    <t>- BA/ tapestation traces</t>
  </si>
  <si>
    <t>optional</t>
  </si>
  <si>
    <t>total RNA, mRNA, small RNA</t>
  </si>
  <si>
    <t xml:space="preserve"> 260/280 : ~ 2.0</t>
  </si>
  <si>
    <t>Please make sure your samples are free of common contaminants that may interfer with downstream chemistry, such as:</t>
  </si>
  <si>
    <t>- phenols, ethanol, EDTA, GTC, G-HCL</t>
  </si>
  <si>
    <t>Please read: https://www.thermofisher.com/ca/en/home/references/ambion-tech-support/rna-isolation/tech-notes/assessing-rna-quality.html</t>
  </si>
  <si>
    <r>
      <t xml:space="preserve">Figure 1. Examples of NanoDrop® spectrophotometer data of RNA with various contaminants. Panel A. </t>
    </r>
    <r>
      <rPr>
        <b/>
        <sz val="11"/>
        <color theme="1"/>
        <rFont val="Calibri Light"/>
        <family val="2"/>
      </rPr>
      <t>Pure RNA sample</t>
    </r>
    <r>
      <rPr>
        <sz val="11"/>
        <color theme="1"/>
        <rFont val="Calibri Light"/>
        <family val="2"/>
      </rPr>
      <t>. Panel B. RNA sample with 0.01% (v/v) guanidine thiocyanate-containing buffer (GTC), resulting in reduced purity as determined by the A260/A230 ratio. Panel C. RNA with 5% ethanol (EtOH) contamination, with little effect on absorbance. Panel D. RNA with 5% isopropanol (IPA) contamination, with little effect on absorbance.</t>
    </r>
  </si>
  <si>
    <r>
      <rPr>
        <u/>
        <sz val="11"/>
        <color rgb="FF333333"/>
        <rFont val="Calibri Light"/>
        <family val="2"/>
      </rPr>
      <t>Ultraviolet (UV) absorbance</t>
    </r>
    <r>
      <rPr>
        <sz val="11"/>
        <color rgb="FF333333"/>
        <rFont val="Calibri Light"/>
        <family val="2"/>
      </rPr>
      <t xml:space="preserve"> can be used to measure DNA, RNA or protein concentration. For nucleic acids, the three main wavelengths of interest are 260nm, 280nm and 230nm. Absorbance at 260nm is used to measure the amount of nucleic acid present in the sample. Concentration can be calculated using the 260nm reading and a conversion factor based on the extinction coefficient for each nucleic acid (A260 of 1.0 = 50µg/ml double-stranded DNA, 40µg/ml for RNA and 33µg/ml for single-stranded DNA). Aromatic amino acids absorb light at 280nm, so absorbance measurements at that wavelength are used to estimate the amount of protein in the sample.</t>
    </r>
    <r>
      <rPr>
        <b/>
        <sz val="11"/>
        <color rgb="FF333333"/>
        <rFont val="Calibri Light"/>
        <family val="2"/>
      </rPr>
      <t xml:space="preserve"> Measurements at 230nm are used to determine the amount of other contaminants that may be present in the samples, such as guanidine thiocyanate—common in nucleic acid purification kits</t>
    </r>
    <r>
      <rPr>
        <sz val="11"/>
        <color rgb="FF333333"/>
        <rFont val="Calibri Light"/>
        <family val="2"/>
      </rPr>
      <t xml:space="preserve"> (Figure 1). In addition, an absorbance reading at 320nm can be taken to detect any light-scattering components in the sample. The 320nm reading is subtracted from the 260nm, 280nm and 230nm values as background.</t>
    </r>
  </si>
  <si>
    <r>
      <rPr>
        <u/>
        <sz val="11"/>
        <color theme="1"/>
        <rFont val="Calibri Light"/>
        <family val="2"/>
      </rPr>
      <t>Agarose and Acrylamide Gel Electrophoresis</t>
    </r>
    <r>
      <rPr>
        <sz val="11"/>
        <color theme="1"/>
        <rFont val="Calibri Light"/>
        <family val="2"/>
      </rPr>
      <t xml:space="preserve">
One of the most common methods of DNA and RNA analysis is agarose or acrylamide gel electrophoresis. Samples are loaded into precast gels, and as an electrical current is passed through the gel, nucleic acid fragments are separated on the basis of size. Larger fragments move more slowly through the gel matrix, while smaller fragments move more quickly. The gels containing the separated fragments are stained with a fluorescent dye that bind nucleic acids, such as ethidium bromide, SYBR® Green or SYBR® Gold but are not specific to RNA. The separated fragments then can be visualized by excitation of the fluorescent dye bound to the nucleic acid.
RNA concentration can be qualitatively measured by comparing the relative fluorescence intensity of the RNA bands to that of known RNA standards, or quantitatively by sophisticated equipment that uses software to analyze an image of the gel, known as gel densitometry. General information about RNA integrity can be obtained by observing the staining intensity of the major ribosomal RNA (rRNA) bands and any degradation products. For mammalian rRNA, a 28S:18S rRNA ratio of 2:1 is generally representative of good-quality RNA. Genomic DNA contamination of RNA samples can be visualized in the sample, as genomic DNA typically runs much slower through the gel matrix than RNA (Figure 3). While the cost of analyzing RNA by gel electrophoresis is relatively low, analysis requires a significant amount of handling and hands-on time. Typically, at least a few nanograms of RNA are required for visualization, although the minimum mass that can be detected will vary by stain. Compared to the sensitivity of ethidium bromide staining, the sensitivities of SYBR® Green II and SYBR® Gold dyes in a denaturing agarose gel have been shown to be 2.4X and 7.9X, respectively (1) . Finally, since these fluorescent stains bind to nucleic acids, they are potential carcinogens. Great care must be taken while handling the stain, stained gels and any equipment that comes in contact with the stain. However, SYBR® Green II and SYBR® Gold dyes are viewed as safer alternatives to ethidium bromide (2) . Proper cleaning and disposal of materials are required.
There are other limitations to using gel electrophoresis for RNA analysis. The method cannot determine whether the RNA sample contains amplification inhibitors. If RNA is purified from formalin-fixed paraffin-embedded (FFPE) samples, the 28S:18S ratio is not useful for assessing RNA quality.</t>
    </r>
  </si>
  <si>
    <r>
      <rPr>
        <u/>
        <sz val="11"/>
        <color theme="1"/>
        <rFont val="Calibri Light"/>
        <family val="2"/>
      </rPr>
      <t>2100 Bioanalyzer</t>
    </r>
    <r>
      <rPr>
        <sz val="11"/>
        <color theme="1"/>
        <rFont val="Calibri Light"/>
        <family val="2"/>
      </rPr>
      <t xml:space="preserve">
The 2100 Bioanalyzer (Agilent Technologies) uses microfluidics to analyze DNA, RNA, protein and cells using sample-specific chips. This system is essentially a miniaturized version of agarose and acrylamide gels used to separate nucleic acid and proteins for analysis. Samples are combined with a fluorescent dye and injected into wells in the chip. The samples move through a gel matrix in the microchannels and are separated by electrophoresis. The samples then are detected by fluorescence, and electropherograms and gel-like images are created by the data analysis software for sizing and quantification. Only 1µl of sample is required, 11–12 samples can be run on the same chip, and analysis is complete in 30–40 minutes.
The 2100 Bioanalyzer uses kits that are specific for the samples of interest. For dsDNA analysis, kits are available for dsDNA ranging from 25bp to 12,000bp in length and for low-concentration samples. For RNA analysis, kits are available for small RNA and microRNAs (Small RNA Kit) as well as total RNA and mRNAs in the range of 5–500ng/µl (RNA 6000 Nano Kit) and 50–5,000pg/µl (RNA 6000 Pico Kit) .
What separates the 2100 Bioanalyzer from other RNA analysis methods is the ability to measure RNA integrity, which is displayed as the RNA Integrity Number (RIN). To determine the RIN, the instrument software uses an algorithm that takes into account the entire electrophoretic trace of the RNA, not just the ratio of 28S and 18S rRNAs. The RIN scale ranges from 0 to 10, with 10 indicating maximum RNA integrity. The ratio of 28S and 18S rRNA peaks also is given. As RNA degradation becomes more apparent, peak heights for the 28S and 18S rRNA peaks decrease, while smaller or degraded RNA peaks become more prominent. The 28S and 18S peaks will hardly be visible in RNA samples with significant degradation (Figure 4). The software also estimates RNA concentration by comparing peak areas of a ladder with RNA fragments of known concentration and peak areas of the unknown samples. In addition, a gel-like image is provided for visualizing fragment sizing and distribution as well as a visual representation of the RNA ladder.  An added advantage to the 2100 Bioanalyzer is the ability to resolve small RNAs and microRNAs, which are becoming increasingly popular targets of study. One disadvantage is the lack of information on sample purity. If information about the amount of DNA or protein contamination is required, separate samples on specific DNA or protein chips would need to be run and analyzed. Finally, while the 2100 Bioanalyzer has some unique and powerful features, instrumentation, reagent and chip costs may be prohibitive to some labs.</t>
    </r>
  </si>
  <si>
    <t>Source: https://www.promega.ca/resources/pubhub/methods-of-rna-quality-assessment/</t>
  </si>
  <si>
    <t>ng/uL</t>
  </si>
  <si>
    <r>
      <t xml:space="preserve">When you're finished, add individual sample details to the </t>
    </r>
    <r>
      <rPr>
        <b/>
        <sz val="12"/>
        <color theme="5"/>
        <rFont val="Calibri"/>
        <family val="2"/>
        <scheme val="minor"/>
      </rPr>
      <t>Sample Information tab</t>
    </r>
    <r>
      <rPr>
        <sz val="12"/>
        <color theme="5"/>
        <rFont val="Calibri"/>
        <family val="2"/>
        <scheme val="minor"/>
      </rPr>
      <t>.</t>
    </r>
  </si>
  <si>
    <t>ALL FIELDS REQUIRED</t>
  </si>
  <si>
    <t>PI title</t>
  </si>
  <si>
    <t>All fields are required.</t>
  </si>
  <si>
    <t>Project contact first name</t>
  </si>
  <si>
    <t>PI first name</t>
  </si>
  <si>
    <t>Project contact last name</t>
  </si>
  <si>
    <t>PI last name</t>
  </si>
  <si>
    <t>Project contact email</t>
  </si>
  <si>
    <t>PI email</t>
  </si>
  <si>
    <t>Project contact phone number</t>
  </si>
  <si>
    <t>Department affiliation</t>
  </si>
  <si>
    <t>Financial officer</t>
  </si>
  <si>
    <t>Institutional PO #</t>
  </si>
  <si>
    <t>Financial officer email</t>
  </si>
  <si>
    <t>Financial officer phone #</t>
  </si>
  <si>
    <t>Submission date</t>
  </si>
  <si>
    <t>[SELECT ONE]</t>
  </si>
  <si>
    <t>If "custom" or "other", please detail</t>
  </si>
  <si>
    <t># of samples for sequencing</t>
  </si>
  <si>
    <t>Would you like your data trimmed or untrimmed?</t>
  </si>
  <si>
    <t>If yes, AND you prepared your own libraries, please provide adaptor sequences here.</t>
  </si>
  <si>
    <t>High (&gt;65%) GC/AT content?</t>
  </si>
  <si>
    <r>
      <t xml:space="preserve">If any values (e.g. # of reads, species) differ between samples, write "variable" and ensure that it's entered on the </t>
    </r>
    <r>
      <rPr>
        <b/>
        <sz val="12"/>
        <color theme="5"/>
        <rFont val="Calibri"/>
        <family val="2"/>
        <scheme val="minor"/>
      </rPr>
      <t>Sample Information tab</t>
    </r>
    <r>
      <rPr>
        <sz val="12"/>
        <color theme="1"/>
        <rFont val="Calibri"/>
        <family val="2"/>
        <scheme val="minor"/>
      </rPr>
      <t>.</t>
    </r>
  </si>
  <si>
    <t>Please name this file and your sample submission box as follows:</t>
  </si>
  <si>
    <t>Planning your project</t>
  </si>
  <si>
    <t>I've completely filled out the project information section above.</t>
  </si>
  <si>
    <t>I've reviewed the Terms &amp; Conditions tab and agree to its terms. If this is not check-marked, it is understood that you agree to the T and C upon submitting the sample submission form.</t>
  </si>
  <si>
    <r>
      <t xml:space="preserve">I've fully filled out the </t>
    </r>
    <r>
      <rPr>
        <b/>
        <sz val="12"/>
        <color theme="5"/>
        <rFont val="Calibri"/>
        <family val="2"/>
        <scheme val="minor"/>
      </rPr>
      <t>Sample Information tab</t>
    </r>
    <r>
      <rPr>
        <sz val="12"/>
        <color theme="1"/>
        <rFont val="Calibri"/>
        <family val="2"/>
        <scheme val="minor"/>
      </rPr>
      <t>.</t>
    </r>
  </si>
  <si>
    <t>I fully understand that the pricing varies upon change in services or additional services required for the project.</t>
  </si>
  <si>
    <t>My samples are labelled legibly with project date, PI name, and sample numbers (and names, if possible).</t>
  </si>
  <si>
    <t>Samples</t>
  </si>
  <si>
    <t>My samples are in water, free of contaminants including EDTA, phenols, ethanol, GTC, or G-HCL.</t>
  </si>
  <si>
    <t>OR</t>
  </si>
  <si>
    <t>My samples do not meet all of the above requirements, and I understand that I will still be financially liable for failed libraries.</t>
  </si>
  <si>
    <t>RNA</t>
  </si>
  <si>
    <t>I'm submitting samples below requirements, and I understand that I will still be financially liable for failed libraries.</t>
  </si>
  <si>
    <t>DNA</t>
  </si>
  <si>
    <t>I'm submitting gel images of my samples.</t>
  </si>
  <si>
    <t>I'm submitting samples of unknown quality, and understand that I will still be financially liable for failed libraries.</t>
  </si>
  <si>
    <t>Submission/Shipping</t>
  </si>
  <si>
    <t>I'm emailing this sample submission form before submission/shipping.</t>
  </si>
  <si>
    <t>I've included sufficient dry ice for transit.</t>
  </si>
  <si>
    <t>If shipping internationally, I'm shipping on a Monday.</t>
  </si>
  <si>
    <t>Enter other relevant project info here</t>
  </si>
  <si>
    <t xml:space="preserve">Please completely fill out the form below. </t>
  </si>
  <si>
    <t>Italicized columns (light grey) may only apply to certain formats or applications - LEAVE BLANK if not applicable to your project.</t>
  </si>
  <si>
    <t>Sample Identification</t>
  </si>
  <si>
    <t>Quality Control Information</t>
  </si>
  <si>
    <t>Sequencing</t>
  </si>
  <si>
    <t>Other</t>
  </si>
  <si>
    <t>Sample Number</t>
  </si>
  <si>
    <t>Sample ID</t>
  </si>
  <si>
    <t>Plate/Strip ID</t>
  </si>
  <si>
    <r>
      <t xml:space="preserve">Sample Well by batch </t>
    </r>
    <r>
      <rPr>
        <b/>
        <i/>
        <sz val="12"/>
        <color rgb="FFFF3300"/>
        <rFont val="Calibri Light"/>
        <family val="2"/>
        <scheme val="major"/>
      </rPr>
      <t>(cluster samples as you would like them processed)</t>
    </r>
  </si>
  <si>
    <t>Reported Volume (uL)</t>
  </si>
  <si>
    <t>Reported Concentration (ng/uL)</t>
  </si>
  <si>
    <t>Mass (ng)</t>
  </si>
  <si>
    <t>Reported Concentration Measurement Method</t>
  </si>
  <si>
    <t>Reported Library size (bp)</t>
  </si>
  <si>
    <t>Reported Library % Total in 200-1000bp range</t>
  </si>
  <si>
    <t>Reported Library sizing method</t>
  </si>
  <si>
    <t>Reported RIN score</t>
  </si>
  <si>
    <t>Special Indexing Instructions</t>
  </si>
  <si>
    <t>Special Pooling Instructions</t>
  </si>
  <si>
    <t>Index 1 (i7)</t>
  </si>
  <si>
    <t xml:space="preserve">Index 2 (i5)       </t>
  </si>
  <si>
    <t>Number of sequencing clusters/ sample (in M)</t>
  </si>
  <si>
    <t>Custom Sequencing Primers</t>
  </si>
  <si>
    <t>Additional Instructions</t>
  </si>
  <si>
    <r>
      <t>The</t>
    </r>
    <r>
      <rPr>
        <b/>
        <sz val="11"/>
        <color theme="1"/>
        <rFont val="Calibri Light"/>
        <family val="2"/>
        <scheme val="major"/>
      </rPr>
      <t xml:space="preserve"> number</t>
    </r>
    <r>
      <rPr>
        <sz val="11"/>
        <color theme="1"/>
        <rFont val="Calibri Light"/>
        <family val="2"/>
        <scheme val="major"/>
      </rPr>
      <t xml:space="preserve"> that you have written on the sample submission tube. </t>
    </r>
    <r>
      <rPr>
        <b/>
        <sz val="11"/>
        <color rgb="FFFF0000"/>
        <rFont val="Calibri Light"/>
        <family val="2"/>
        <scheme val="major"/>
      </rPr>
      <t>Please number continuously from 001.</t>
    </r>
  </si>
  <si>
    <r>
      <t>Your internal ID for this sample.</t>
    </r>
    <r>
      <rPr>
        <sz val="11"/>
        <color rgb="FFFF0000"/>
        <rFont val="Calibri Light"/>
        <family val="2"/>
        <scheme val="major"/>
      </rPr>
      <t xml:space="preserve"> </t>
    </r>
    <r>
      <rPr>
        <b/>
        <sz val="11"/>
        <color rgb="FFFF0000"/>
        <rFont val="Calibri Light"/>
        <family val="2"/>
        <scheme val="major"/>
      </rPr>
      <t>Only numbers, letters, dashes, and underscores allowed</t>
    </r>
    <r>
      <rPr>
        <sz val="11"/>
        <color theme="1"/>
        <rFont val="Calibri Light"/>
        <family val="2"/>
        <scheme val="major"/>
      </rPr>
      <t xml:space="preserve">. </t>
    </r>
    <r>
      <rPr>
        <b/>
        <sz val="11"/>
        <color theme="1"/>
        <rFont val="Calibri Light"/>
        <family val="2"/>
        <scheme val="major"/>
      </rPr>
      <t>No spaces, dots are permitted.</t>
    </r>
  </si>
  <si>
    <t>Which plate this sample is on, if submitting more than one plate.</t>
  </si>
  <si>
    <r>
      <t xml:space="preserve">Which well this sample is in, if submitting in plate format. </t>
    </r>
    <r>
      <rPr>
        <b/>
        <i/>
        <sz val="11"/>
        <color rgb="FFFF0000"/>
        <rFont val="Calibri Light"/>
        <family val="2"/>
        <scheme val="major"/>
      </rPr>
      <t>Please order samples A1-H1, not A1-A12.</t>
    </r>
  </si>
  <si>
    <t>Number only</t>
  </si>
  <si>
    <t>User-prepared libraries: minimum 10 nM in 40 uL</t>
  </si>
  <si>
    <t>E.g. Qubit, NanoDrop</t>
  </si>
  <si>
    <t>For user prepared libraries (Number only)</t>
  </si>
  <si>
    <t>For user prepared libraries only</t>
  </si>
  <si>
    <t>Number only (REQUIRED FIELD)</t>
  </si>
  <si>
    <t xml:space="preserve">If you intend for these samples to be sequenced along with another project, please alert us so that we avoid index overlap. </t>
  </si>
  <si>
    <t>Indicate if you want multiple sub-pools sequenced separately; by default we will pool all samples from a submission.</t>
  </si>
  <si>
    <t>If user-prepared, include sequences if demultiplexing is required</t>
  </si>
  <si>
    <t xml:space="preserve">Number only; must be &gt; 20,000/ sample (0.02); </t>
  </si>
  <si>
    <t>Please include sequences and concentrations</t>
  </si>
  <si>
    <t>Here you may leave any other important notes and instructions.</t>
  </si>
  <si>
    <t>We process samples in batches of 48. Please cluster your samples such that they are arranged on the plate AND in this sheet in batches of 16 as follows:</t>
  </si>
  <si>
    <r>
      <rPr>
        <b/>
        <sz val="11"/>
        <color theme="1" tint="0.499984740745262"/>
        <rFont val="Calibri Light"/>
        <family val="2"/>
        <scheme val="major"/>
      </rPr>
      <t>Example:</t>
    </r>
    <r>
      <rPr>
        <sz val="11"/>
        <color theme="1" tint="0.499984740745262"/>
        <rFont val="Calibri Light"/>
        <family val="2"/>
        <scheme val="major"/>
      </rPr>
      <t xml:space="preserve"> 001</t>
    </r>
  </si>
  <si>
    <t>XYZ_Sample_A</t>
  </si>
  <si>
    <t>A01</t>
  </si>
  <si>
    <t>Qubit dsDNA HS</t>
  </si>
  <si>
    <t>Agilent Bioanalyzer</t>
  </si>
  <si>
    <t>Please avoid indices from our previous project 2018-10-22_BLENCOWE_Ben_6_totalRNAseq</t>
  </si>
  <si>
    <t>Pool A</t>
  </si>
  <si>
    <t>ACGTCGAT</t>
  </si>
  <si>
    <t>AATTCGCG</t>
  </si>
  <si>
    <t>IR1: CustomIndex1Primer [CCGTCGTAGCTGTAGCTAG] submitted at 100uM in 20uL</t>
  </si>
  <si>
    <t>None</t>
  </si>
  <si>
    <t xml:space="preserve">Please make sure that your sampleID corresponds with your tube label. 
Numbers, letters, dashes and underscores only. Spaces and dots not accepted. </t>
  </si>
  <si>
    <t>Please arrange samples on the plate AND in the sample information sheet like this:</t>
  </si>
  <si>
    <t>001</t>
  </si>
  <si>
    <t>Plate1/Strip1</t>
  </si>
  <si>
    <t>002</t>
  </si>
  <si>
    <t>B01</t>
  </si>
  <si>
    <t>A</t>
  </si>
  <si>
    <t>003</t>
  </si>
  <si>
    <t>C01</t>
  </si>
  <si>
    <t>B</t>
  </si>
  <si>
    <t>004</t>
  </si>
  <si>
    <t>D01</t>
  </si>
  <si>
    <t>C</t>
  </si>
  <si>
    <t>005</t>
  </si>
  <si>
    <t>E01</t>
  </si>
  <si>
    <t>D</t>
  </si>
  <si>
    <t>006</t>
  </si>
  <si>
    <t>F01</t>
  </si>
  <si>
    <t>E</t>
  </si>
  <si>
    <t>007</t>
  </si>
  <si>
    <t>G01</t>
  </si>
  <si>
    <t>F</t>
  </si>
  <si>
    <t>008</t>
  </si>
  <si>
    <t>H01</t>
  </si>
  <si>
    <t>G</t>
  </si>
  <si>
    <t>009</t>
  </si>
  <si>
    <t>Plate1/Strip2</t>
  </si>
  <si>
    <t>A02</t>
  </si>
  <si>
    <t>H</t>
  </si>
  <si>
    <t>010</t>
  </si>
  <si>
    <t>B02</t>
  </si>
  <si>
    <t>011</t>
  </si>
  <si>
    <t>C02</t>
  </si>
  <si>
    <t>012</t>
  </si>
  <si>
    <t>D02</t>
  </si>
  <si>
    <t>013</t>
  </si>
  <si>
    <t>E02</t>
  </si>
  <si>
    <t>row-wise sample arrangement - 96 well plate</t>
  </si>
  <si>
    <t>014</t>
  </si>
  <si>
    <t>F02</t>
  </si>
  <si>
    <t>015</t>
  </si>
  <si>
    <t>G02</t>
  </si>
  <si>
    <t>016</t>
  </si>
  <si>
    <t>H02</t>
  </si>
  <si>
    <t>017</t>
  </si>
  <si>
    <t>Plate1/Strip3</t>
  </si>
  <si>
    <t>A03</t>
  </si>
  <si>
    <t>018</t>
  </si>
  <si>
    <t>B03</t>
  </si>
  <si>
    <t>019</t>
  </si>
  <si>
    <t>C03</t>
  </si>
  <si>
    <t>020</t>
  </si>
  <si>
    <t>D03</t>
  </si>
  <si>
    <t>021</t>
  </si>
  <si>
    <t>E03</t>
  </si>
  <si>
    <t>022</t>
  </si>
  <si>
    <t>F03</t>
  </si>
  <si>
    <t>023</t>
  </si>
  <si>
    <t>G03</t>
  </si>
  <si>
    <t>024</t>
  </si>
  <si>
    <t>H03</t>
  </si>
  <si>
    <t>025</t>
  </si>
  <si>
    <t>Plate1/Strip4</t>
  </si>
  <si>
    <t>A04</t>
  </si>
  <si>
    <t>026</t>
  </si>
  <si>
    <t>B04</t>
  </si>
  <si>
    <t>027</t>
  </si>
  <si>
    <t>C04</t>
  </si>
  <si>
    <t>028</t>
  </si>
  <si>
    <t>D04</t>
  </si>
  <si>
    <t>029</t>
  </si>
  <si>
    <t>E04</t>
  </si>
  <si>
    <t>030</t>
  </si>
  <si>
    <t>F04</t>
  </si>
  <si>
    <t>031</t>
  </si>
  <si>
    <t>G04</t>
  </si>
  <si>
    <t>032</t>
  </si>
  <si>
    <t>H04</t>
  </si>
  <si>
    <t>033</t>
  </si>
  <si>
    <t>Plate1/Strip5</t>
  </si>
  <si>
    <t>A05</t>
  </si>
  <si>
    <t>034</t>
  </si>
  <si>
    <t>B05</t>
  </si>
  <si>
    <t>035</t>
  </si>
  <si>
    <t>C05</t>
  </si>
  <si>
    <t>036</t>
  </si>
  <si>
    <t>D05</t>
  </si>
  <si>
    <t>037</t>
  </si>
  <si>
    <t>E05</t>
  </si>
  <si>
    <t>038</t>
  </si>
  <si>
    <t>F05</t>
  </si>
  <si>
    <t>039</t>
  </si>
  <si>
    <t>G05</t>
  </si>
  <si>
    <t>040</t>
  </si>
  <si>
    <t>H05</t>
  </si>
  <si>
    <t>041</t>
  </si>
  <si>
    <t>Plate1/Strip6</t>
  </si>
  <si>
    <t>A06</t>
  </si>
  <si>
    <t>042</t>
  </si>
  <si>
    <t>B06</t>
  </si>
  <si>
    <t>043</t>
  </si>
  <si>
    <t>C06</t>
  </si>
  <si>
    <t>044</t>
  </si>
  <si>
    <t>D06</t>
  </si>
  <si>
    <t>045</t>
  </si>
  <si>
    <t>E06</t>
  </si>
  <si>
    <t>046</t>
  </si>
  <si>
    <t>F06</t>
  </si>
  <si>
    <t>047</t>
  </si>
  <si>
    <t>G06</t>
  </si>
  <si>
    <t>048</t>
  </si>
  <si>
    <t>H06</t>
  </si>
  <si>
    <t>049</t>
  </si>
  <si>
    <t>Plate1/Strip7</t>
  </si>
  <si>
    <t>A07</t>
  </si>
  <si>
    <t>050</t>
  </si>
  <si>
    <t>B07</t>
  </si>
  <si>
    <t>051</t>
  </si>
  <si>
    <t>C07</t>
  </si>
  <si>
    <t>052</t>
  </si>
  <si>
    <t>D07</t>
  </si>
  <si>
    <t>053</t>
  </si>
  <si>
    <t>E07</t>
  </si>
  <si>
    <t>054</t>
  </si>
  <si>
    <t>F07</t>
  </si>
  <si>
    <t>055</t>
  </si>
  <si>
    <t>G07</t>
  </si>
  <si>
    <t>056</t>
  </si>
  <si>
    <t>H07</t>
  </si>
  <si>
    <t>057</t>
  </si>
  <si>
    <t>Plate1/Strip8</t>
  </si>
  <si>
    <t>A08</t>
  </si>
  <si>
    <t>058</t>
  </si>
  <si>
    <t>B08</t>
  </si>
  <si>
    <t>059</t>
  </si>
  <si>
    <t>C08</t>
  </si>
  <si>
    <t>060</t>
  </si>
  <si>
    <t>D08</t>
  </si>
  <si>
    <t>061</t>
  </si>
  <si>
    <t>E08</t>
  </si>
  <si>
    <t>062</t>
  </si>
  <si>
    <t>F08</t>
  </si>
  <si>
    <t>063</t>
  </si>
  <si>
    <t>G08</t>
  </si>
  <si>
    <t>064</t>
  </si>
  <si>
    <t>Plate1/Strip9</t>
  </si>
  <si>
    <t>H08</t>
  </si>
  <si>
    <t>065</t>
  </si>
  <si>
    <t>A09</t>
  </si>
  <si>
    <t>066</t>
  </si>
  <si>
    <t>B09</t>
  </si>
  <si>
    <t>067</t>
  </si>
  <si>
    <t>C09</t>
  </si>
  <si>
    <t>068</t>
  </si>
  <si>
    <t>D09</t>
  </si>
  <si>
    <t>069</t>
  </si>
  <si>
    <t>E09</t>
  </si>
  <si>
    <t>070</t>
  </si>
  <si>
    <t>F09</t>
  </si>
  <si>
    <t>071</t>
  </si>
  <si>
    <t>G09</t>
  </si>
  <si>
    <t>072</t>
  </si>
  <si>
    <t>H09</t>
  </si>
  <si>
    <t>073</t>
  </si>
  <si>
    <t>Plate1/Strip10</t>
  </si>
  <si>
    <t>A10</t>
  </si>
  <si>
    <t>074</t>
  </si>
  <si>
    <t>B10</t>
  </si>
  <si>
    <t>075</t>
  </si>
  <si>
    <t>C10</t>
  </si>
  <si>
    <t>076</t>
  </si>
  <si>
    <t>D10</t>
  </si>
  <si>
    <t>077</t>
  </si>
  <si>
    <t>E10</t>
  </si>
  <si>
    <t>078</t>
  </si>
  <si>
    <t>F10</t>
  </si>
  <si>
    <t>079</t>
  </si>
  <si>
    <t>G10</t>
  </si>
  <si>
    <t>080</t>
  </si>
  <si>
    <t>H10</t>
  </si>
  <si>
    <t>081</t>
  </si>
  <si>
    <t>Plate1/Strip11</t>
  </si>
  <si>
    <t>A11</t>
  </si>
  <si>
    <t>082</t>
  </si>
  <si>
    <t>B11</t>
  </si>
  <si>
    <t>083</t>
  </si>
  <si>
    <t>C11</t>
  </si>
  <si>
    <t>084</t>
  </si>
  <si>
    <t>D11</t>
  </si>
  <si>
    <t>085</t>
  </si>
  <si>
    <t>E11</t>
  </si>
  <si>
    <t>086</t>
  </si>
  <si>
    <t>F11</t>
  </si>
  <si>
    <t>087</t>
  </si>
  <si>
    <t>G11</t>
  </si>
  <si>
    <t>088</t>
  </si>
  <si>
    <t>H11</t>
  </si>
  <si>
    <t>089</t>
  </si>
  <si>
    <t>Plate1/Strip12</t>
  </si>
  <si>
    <t>A12</t>
  </si>
  <si>
    <t>090</t>
  </si>
  <si>
    <t>B12</t>
  </si>
  <si>
    <t>091</t>
  </si>
  <si>
    <t>C12</t>
  </si>
  <si>
    <t>092</t>
  </si>
  <si>
    <t>D12</t>
  </si>
  <si>
    <t>093</t>
  </si>
  <si>
    <t>E12</t>
  </si>
  <si>
    <t>094</t>
  </si>
  <si>
    <t>F12</t>
  </si>
  <si>
    <t>095</t>
  </si>
  <si>
    <t>G12</t>
  </si>
  <si>
    <t>096</t>
  </si>
  <si>
    <t>H12</t>
  </si>
  <si>
    <t>Basic sample information</t>
  </si>
  <si>
    <t>Cross-check</t>
  </si>
  <si>
    <t>Pre-DNase Quantification (fill only if Dnase treatment is being performed)</t>
  </si>
  <si>
    <t>DNase treatment</t>
  </si>
  <si>
    <t>Intake Quantification</t>
  </si>
  <si>
    <t>Sample dilution for QC</t>
  </si>
  <si>
    <t>Dilution Quantification</t>
  </si>
  <si>
    <t>RIN/RINe score</t>
  </si>
  <si>
    <t>Pre-prep summary</t>
  </si>
  <si>
    <t>Library prep</t>
  </si>
  <si>
    <t xml:space="preserve">DNA/RNA Fragmentation </t>
  </si>
  <si>
    <t>Library Quantification</t>
  </si>
  <si>
    <t>Library dilution</t>
  </si>
  <si>
    <t>It is recommended that the TS library is normalized to 5ng/uL and requantified. This will make pooling easier and more accurate.</t>
  </si>
  <si>
    <t>Library Sizing</t>
  </si>
  <si>
    <t>Library calculations</t>
  </si>
  <si>
    <t>Pooling</t>
  </si>
  <si>
    <t>Sample_number</t>
  </si>
  <si>
    <t>tube_label</t>
  </si>
  <si>
    <t>uL_submitted</t>
  </si>
  <si>
    <t>Plate_well</t>
  </si>
  <si>
    <t>M_clusters</t>
  </si>
  <si>
    <t>Date</t>
  </si>
  <si>
    <t>Tech</t>
  </si>
  <si>
    <t>Found?</t>
  </si>
  <si>
    <t>Labeling_discrepancy</t>
  </si>
  <si>
    <t>Actual volume</t>
  </si>
  <si>
    <t>File</t>
  </si>
  <si>
    <t>Instrument</t>
  </si>
  <si>
    <t>Kit</t>
  </si>
  <si>
    <t>Dilution_factor</t>
  </si>
  <si>
    <t>Volume</t>
  </si>
  <si>
    <t>Reps</t>
  </si>
  <si>
    <t>Reads/Rep</t>
  </si>
  <si>
    <t>ng present</t>
  </si>
  <si>
    <t>Required?</t>
  </si>
  <si>
    <t>Method</t>
  </si>
  <si>
    <t>uL_input</t>
  </si>
  <si>
    <t>uL_output</t>
  </si>
  <si>
    <t>uL_lib</t>
  </si>
  <si>
    <t>uL_water</t>
  </si>
  <si>
    <t>Dilution factor</t>
  </si>
  <si>
    <t>Expected conc. ng/uL)</t>
  </si>
  <si>
    <t>RIN/RINe</t>
  </si>
  <si>
    <t>28S/18S</t>
  </si>
  <si>
    <t>pg/uL</t>
  </si>
  <si>
    <t>Vol_remaining</t>
  </si>
  <si>
    <t>ng</t>
  </si>
  <si>
    <t>Start_date</t>
  </si>
  <si>
    <t>Kit_name</t>
  </si>
  <si>
    <t>Kit_lot</t>
  </si>
  <si>
    <t>Protocol_version</t>
  </si>
  <si>
    <t>Input_dilution_factor</t>
  </si>
  <si>
    <t>Input_ng</t>
  </si>
  <si>
    <t>Input_uL_total</t>
  </si>
  <si>
    <t>Input_uL_sample</t>
  </si>
  <si>
    <t>uL_H2O</t>
  </si>
  <si>
    <t>vol_flag</t>
  </si>
  <si>
    <t>time (min)</t>
  </si>
  <si>
    <t xml:space="preserve">temp </t>
  </si>
  <si>
    <t>bead_ratios</t>
  </si>
  <si>
    <t>PCR_cycles</t>
  </si>
  <si>
    <t>Index_type</t>
  </si>
  <si>
    <t>Index_well</t>
  </si>
  <si>
    <t>Index_lot</t>
  </si>
  <si>
    <t>uL_generated</t>
  </si>
  <si>
    <t>From_[bp]</t>
  </si>
  <si>
    <t>To_[bp]</t>
  </si>
  <si>
    <t>Average_Size_[bp]</t>
  </si>
  <si>
    <t>Conc._[pg/µl]</t>
  </si>
  <si>
    <t>Region_Molarity [pmol/l]</t>
  </si>
  <si>
    <t>%_of_Total</t>
  </si>
  <si>
    <t>adj_ng/uL</t>
  </si>
  <si>
    <t>adj_ng</t>
  </si>
  <si>
    <t>nM</t>
  </si>
  <si>
    <t>uL</t>
  </si>
  <si>
    <t>PF_Clusters</t>
  </si>
  <si>
    <t>Target</t>
  </si>
  <si>
    <t>Off-target</t>
  </si>
  <si>
    <t>"Clusters/uL"</t>
  </si>
  <si>
    <t>Pool</t>
  </si>
  <si>
    <t>qPCR</t>
  </si>
  <si>
    <t>CV</t>
  </si>
  <si>
    <t>Kit_DSC_ID</t>
  </si>
  <si>
    <t>total RNA</t>
  </si>
  <si>
    <t>Qubit RNA BR (cat # Q10211, Thermo Fisher Scientific Inc., Waltham, USA)</t>
  </si>
  <si>
    <t>Qubit RNA HS (cat # Q32855, Thermo Fisher Scientific Inc., Waltham, USA)</t>
  </si>
  <si>
    <t>Qubit dsDNA BR (cat # Q32853, Thermo Fisher Scientific Inc., Waltham, USA)</t>
  </si>
  <si>
    <t>Quant-iT dsDNA broad-range (cat # Q33130, Thermo Fisher Scientific Inc., Waltham, USA)</t>
  </si>
  <si>
    <t>Qubit dsDNA HS (cat # Q32854, Thermo Fisher Scientific Inc., Waltham, USA)</t>
  </si>
  <si>
    <t>Quant-iT dsDNA high-sensitivity (cat # Q33120, Thermo Fisher Scientific Inc., Waltham, USA)</t>
  </si>
  <si>
    <t>NovaSeq 6000</t>
  </si>
  <si>
    <t>MiSeq</t>
  </si>
  <si>
    <t>NextSeq 500</t>
  </si>
  <si>
    <t>filename tag for 'ServiceRequired'</t>
  </si>
  <si>
    <t>LibPrepRequired</t>
  </si>
  <si>
    <t>FileNameTag_LibPrepReq_RNA</t>
  </si>
  <si>
    <t>UserPreparedLibs</t>
  </si>
  <si>
    <t>FilenameTagUP</t>
  </si>
  <si>
    <t>Library preparation services requested</t>
  </si>
  <si>
    <t>Filename tag</t>
  </si>
  <si>
    <t>Post-run data processing</t>
  </si>
  <si>
    <t>Quantification kits</t>
  </si>
  <si>
    <t>Quantification instruments</t>
  </si>
  <si>
    <t>RNA QC kits</t>
  </si>
  <si>
    <t>DNA QC kits</t>
  </si>
  <si>
    <t>InstrumentID</t>
  </si>
  <si>
    <t>FC Type</t>
  </si>
  <si>
    <t>Kit Size</t>
  </si>
  <si>
    <t>Sequencing primers</t>
  </si>
  <si>
    <t>Contact</t>
  </si>
  <si>
    <t>Sizing instrument</t>
  </si>
  <si>
    <t>UP</t>
  </si>
  <si>
    <t>New Data Sheet_UP</t>
  </si>
  <si>
    <t>fineNameTag_UP</t>
  </si>
  <si>
    <t>DSC</t>
  </si>
  <si>
    <t>New Data Sheet_DSC</t>
  </si>
  <si>
    <t>fineNameTag_DSC</t>
  </si>
  <si>
    <t>fileNameTag_Pooling</t>
  </si>
  <si>
    <t>Final Pool</t>
  </si>
  <si>
    <t>fileNameTag_FinalPool</t>
  </si>
  <si>
    <t>fineNameTag_Sequencing</t>
  </si>
  <si>
    <t>Par</t>
  </si>
  <si>
    <t>RunID</t>
  </si>
  <si>
    <t>AVG</t>
  </si>
  <si>
    <t>total RNA for stranded mRNA library prep</t>
  </si>
  <si>
    <t>stranded-mRNAseq</t>
  </si>
  <si>
    <t>user-prepared: 10X Genomics single cell library</t>
  </si>
  <si>
    <t>UP_10X_scLibrary</t>
  </si>
  <si>
    <t>Do not trim my data</t>
  </si>
  <si>
    <t>Quant-iT 1X dsDNA high-sensitivity (cat # Q33232, Thermo Fisher Scientific Inc., Waltham, USA)</t>
  </si>
  <si>
    <t>TapeStation High Sensitivity RNA ScreenTape (cat # 5067-5579, Agilent Technologies Inc., Santa Clara, USA)</t>
  </si>
  <si>
    <t>TapeStation High Sensitivity D1000 ScreenTape (cat # 5067-5584, Agilent Technologies Inc., Santa Clara, USA)</t>
  </si>
  <si>
    <t>M06283</t>
  </si>
  <si>
    <t>Fast Service - I don't have a preferred platform</t>
  </si>
  <si>
    <t>50c</t>
  </si>
  <si>
    <t>All reads should be sequenced using default Illumina sequencing primers</t>
  </si>
  <si>
    <t>REQUIRED. Please perform on all samples</t>
  </si>
  <si>
    <t>Undergrad</t>
  </si>
  <si>
    <t>Agilent Bioanalyzer (BA)</t>
  </si>
  <si>
    <t>Conc._[pg/uL]</t>
  </si>
  <si>
    <t>RINe</t>
  </si>
  <si>
    <t>rep_number_samples</t>
  </si>
  <si>
    <t>Basic sample information Reported number of samples</t>
  </si>
  <si>
    <t>Pool Dilution</t>
  </si>
  <si>
    <t>Pooling Tech</t>
  </si>
  <si>
    <t>FinalPool</t>
  </si>
  <si>
    <t>LS</t>
  </si>
  <si>
    <t>TapeStation</t>
  </si>
  <si>
    <t>Final Pool_Library Sizing after pooling TapeStation Tech</t>
  </si>
  <si>
    <t>Sequencing_Par_RunID</t>
  </si>
  <si>
    <t>Sequencing_Parameters_RunID</t>
  </si>
  <si>
    <t>FCL</t>
  </si>
  <si>
    <t>Sample</t>
  </si>
  <si>
    <t>MIN</t>
  </si>
  <si>
    <t>total RNA for modified stranded mRNA-Seq (AS events: requires higher input mass, &gt;8 RIN, and longer read lengths)</t>
  </si>
  <si>
    <t>MOD-stranded-mRNAseq</t>
  </si>
  <si>
    <t>user-prepared: 10X Visium library</t>
  </si>
  <si>
    <t>UP_10X_scVisium_Library</t>
  </si>
  <si>
    <t>MOD_stranded-mRNAseq</t>
  </si>
  <si>
    <t>Trim my data</t>
  </si>
  <si>
    <t>Qubit 1X dsDNA HS (cat # Q33231, Thermo Fisher Scientific Inc., Waltham, USA)</t>
  </si>
  <si>
    <t>Bioanalyzer RNA 6000 Pico Kit (cat # 5067-1513, Agilent Technologies Inc., Santa Clara, USA)</t>
  </si>
  <si>
    <t>Bioanalyzer High Sensitivity DNA Kit (cat # 5067-4626, Agilent Technologies Inc., Santa Clara, USA)</t>
  </si>
  <si>
    <t>M00730</t>
  </si>
  <si>
    <t>Flex Service - spike my project onto any compatible platform</t>
  </si>
  <si>
    <t>75c</t>
  </si>
  <si>
    <t>Only R1 is custom; all other default</t>
  </si>
  <si>
    <t>NOT REQUIRED / Already performed on all samples</t>
  </si>
  <si>
    <t>MSc student</t>
  </si>
  <si>
    <t>Agilent TapeStation (TS)</t>
  </si>
  <si>
    <t>Corr_Area</t>
  </si>
  <si>
    <t>Size_distribution_in_CV_[%]</t>
  </si>
  <si>
    <t>Molarity_[pmol/l]</t>
  </si>
  <si>
    <t>RIN</t>
  </si>
  <si>
    <t>BSI</t>
  </si>
  <si>
    <t>rep_sample_type</t>
  </si>
  <si>
    <t>Basic sample information Reported Sample type</t>
  </si>
  <si>
    <t>First_pass</t>
  </si>
  <si>
    <t>Pooling_ProjectID</t>
  </si>
  <si>
    <t>Pooling Project ID</t>
  </si>
  <si>
    <t>Q</t>
  </si>
  <si>
    <t>Bioanalyzer</t>
  </si>
  <si>
    <t>Final Pool_Library Sizing after pooling TapeStation Date</t>
  </si>
  <si>
    <t>Sequencing_Par_InstrumentID</t>
  </si>
  <si>
    <t>Sequencing_Parameters_InstrumentID</t>
  </si>
  <si>
    <t>SAV</t>
  </si>
  <si>
    <t>PhiX</t>
  </si>
  <si>
    <t>FC_type</t>
  </si>
  <si>
    <t>MAX</t>
  </si>
  <si>
    <t>total RNA for stranded total RNA-Seq (ribo-depletion) library</t>
  </si>
  <si>
    <t>stranded-totalRNAseq</t>
  </si>
  <si>
    <t>user-prepared: BarSeq</t>
  </si>
  <si>
    <t>UP_BarSeq</t>
  </si>
  <si>
    <t>total-RNAseq</t>
  </si>
  <si>
    <t xml:space="preserve">I want my data to be available through Illumina BaseSpace </t>
  </si>
  <si>
    <t>Qubit 1X dsDNA BR (cat # Q33266, Thermo Fisher Scientific Inc., Waltham, USA)</t>
  </si>
  <si>
    <t>Qubit Flex</t>
  </si>
  <si>
    <t>NB501055</t>
  </si>
  <si>
    <t>MiSeq v2 Nano (1M clusters)</t>
  </si>
  <si>
    <t>100c</t>
  </si>
  <si>
    <t>Only IR1 is custom; all other default</t>
  </si>
  <si>
    <t>NOT APPLICABLE</t>
  </si>
  <si>
    <t>PhD student</t>
  </si>
  <si>
    <t>Agilent Fragment Analyzer (FA)</t>
  </si>
  <si>
    <t>CC</t>
  </si>
  <si>
    <t>req_LibPrepKit</t>
  </si>
  <si>
    <t>Basic sample information Requested Library prep kit</t>
  </si>
  <si>
    <t>RE_Pooling</t>
  </si>
  <si>
    <t>Pooling_Date</t>
  </si>
  <si>
    <t>Pooling Date</t>
  </si>
  <si>
    <t>Qcal</t>
  </si>
  <si>
    <t>Final Pool_Library Sizing after pooling TapeStation File</t>
  </si>
  <si>
    <t>Sequencing_Par_FC_type</t>
  </si>
  <si>
    <t>Sequencing_Parameters_FC type</t>
  </si>
  <si>
    <t>DEM</t>
  </si>
  <si>
    <t>Water_HT1</t>
  </si>
  <si>
    <t>Kit_size</t>
  </si>
  <si>
    <t>MEDIAN</t>
  </si>
  <si>
    <t>total RNA for modified stranded totalRNA-Seq (AS events: requires higher input mass, &gt;8 RIN, and longer read lengths)</t>
  </si>
  <si>
    <t>MOD-stranded-totalRNAseq</t>
  </si>
  <si>
    <t>user-prepared: HipHop</t>
  </si>
  <si>
    <t>UP_HipHop</t>
  </si>
  <si>
    <t>MOD_stranded-total_RNAseq</t>
  </si>
  <si>
    <t xml:space="preserve">I want my run to be available through Illumina BaseSpace </t>
  </si>
  <si>
    <t>qPCR kits</t>
  </si>
  <si>
    <t>A00546</t>
  </si>
  <si>
    <t>MiSeq v2 Macro (4M clusters)</t>
  </si>
  <si>
    <t>150c</t>
  </si>
  <si>
    <t>Only IR2 is custom; all other default</t>
  </si>
  <si>
    <t>PDF</t>
  </si>
  <si>
    <t>Agarose gel</t>
  </si>
  <si>
    <t>ILQ</t>
  </si>
  <si>
    <t>min_vol_submitted</t>
  </si>
  <si>
    <t>Basic sample information Min volume submitted</t>
  </si>
  <si>
    <t>PDQ</t>
  </si>
  <si>
    <t>Pooling_TS_PoolID</t>
  </si>
  <si>
    <t>Pooling Top Stock PoolID</t>
  </si>
  <si>
    <t>Final Pool_Library Sizing after pooling TapeStation Dilution factor</t>
  </si>
  <si>
    <t>Sequencing_Par_Kit_size</t>
  </si>
  <si>
    <t>Sequencing_Parameters_Kit  size</t>
  </si>
  <si>
    <t>RS</t>
  </si>
  <si>
    <t>DC1</t>
  </si>
  <si>
    <t>total RNA for small RNA-Seq library prep</t>
  </si>
  <si>
    <t>smRNAseq</t>
  </si>
  <si>
    <t>user-prepared: ChIP</t>
  </si>
  <si>
    <t>UP_ChIPseq</t>
  </si>
  <si>
    <t>OICR</t>
  </si>
  <si>
    <t>MiSeq v2 Regular (15M clusters)</t>
  </si>
  <si>
    <t>200c</t>
  </si>
  <si>
    <t>Only R2 is custom; all other default</t>
  </si>
  <si>
    <t>RA</t>
  </si>
  <si>
    <t>PAGE gel</t>
  </si>
  <si>
    <t>ILCalc</t>
  </si>
  <si>
    <t>min_mass_submitted</t>
  </si>
  <si>
    <t>Basic sample information Min mass submitted</t>
  </si>
  <si>
    <t>DT</t>
  </si>
  <si>
    <t>Pooling_Notes</t>
  </si>
  <si>
    <t>Pooling Notes</t>
  </si>
  <si>
    <t>Final Pool_Library Sizing after pooling TapeStation Kit</t>
  </si>
  <si>
    <t>Sequencing_Par_DC1</t>
  </si>
  <si>
    <t>Sequencing_Parameters_DC1</t>
  </si>
  <si>
    <t>P</t>
  </si>
  <si>
    <t>R1</t>
  </si>
  <si>
    <t>Low input total RNA for mRNA prep</t>
  </si>
  <si>
    <t>low-input_mRNAseq</t>
  </si>
  <si>
    <t>user-prepared: Cut&amp;Run</t>
  </si>
  <si>
    <t>UP_Cut&amp;Run</t>
  </si>
  <si>
    <t>low-input_mRNA</t>
  </si>
  <si>
    <t>UHN/PMGC</t>
  </si>
  <si>
    <t>MiSeq v3 (25M clusters)</t>
  </si>
  <si>
    <t>300c</t>
  </si>
  <si>
    <t>R1, IR1 are custom; all other default</t>
  </si>
  <si>
    <t>Lab manager</t>
  </si>
  <si>
    <t>LD</t>
  </si>
  <si>
    <t>max_mass_submitted</t>
  </si>
  <si>
    <t>Basic sample information Max mass submitted</t>
  </si>
  <si>
    <t>SQ</t>
  </si>
  <si>
    <t>Pooling_pool_Target_final_nM</t>
  </si>
  <si>
    <t>Pooling Final target nM for pool</t>
  </si>
  <si>
    <t>Final Pool_Library Sizing after pooling TapeStation Instrument</t>
  </si>
  <si>
    <t>Sequencing_Par_R1</t>
  </si>
  <si>
    <t>Sequencing_Parameters_R1</t>
  </si>
  <si>
    <t>FCS</t>
  </si>
  <si>
    <t>IR1</t>
  </si>
  <si>
    <t>Low input total RNA for modified mRNA prep (experimental and not supported)</t>
  </si>
  <si>
    <t>low-input_MOD-mRNAseq</t>
  </si>
  <si>
    <t>user-prepared: iCLIP</t>
  </si>
  <si>
    <t>UP_iCLIP</t>
  </si>
  <si>
    <t>low-input_MOD_mRNA</t>
  </si>
  <si>
    <t>UHN/Mt Sinai (Wrana)</t>
  </si>
  <si>
    <t>NextSeq 500 MO (130M clusters)</t>
  </si>
  <si>
    <t>500c</t>
  </si>
  <si>
    <t>R1, IR2 are custom; all other default</t>
  </si>
  <si>
    <t>SIRV</t>
  </si>
  <si>
    <t>Lab technician</t>
  </si>
  <si>
    <t>Metrics</t>
  </si>
  <si>
    <t>LDQ</t>
  </si>
  <si>
    <t>Cross-check Tech</t>
  </si>
  <si>
    <t>DNase_treat</t>
  </si>
  <si>
    <t>Basic sample information Requested DNase treatment</t>
  </si>
  <si>
    <t>Pooling_pool_Target_final_volume</t>
  </si>
  <si>
    <t>Pooling Final target volume for pool</t>
  </si>
  <si>
    <t>From_bp</t>
  </si>
  <si>
    <t>Final Pool_Library Sizing after pooling TapeStation From_[bp]</t>
  </si>
  <si>
    <t>Sequencing_Par_IR1</t>
  </si>
  <si>
    <t>Sequencing_Parameters_IR1</t>
  </si>
  <si>
    <t>IR2</t>
  </si>
  <si>
    <t>Low input total RNA for total RNA prep</t>
  </si>
  <si>
    <t>low-input_totalRNAseq</t>
  </si>
  <si>
    <t>user-prepared: CRISPR TKOv1</t>
  </si>
  <si>
    <t>UP_CRISPR_TKOv1</t>
  </si>
  <si>
    <t>low-input_total_RNA</t>
  </si>
  <si>
    <t>LTRI (Roth)</t>
  </si>
  <si>
    <t>NextSeq 500 HO (400M clusters)</t>
  </si>
  <si>
    <t>600c</t>
  </si>
  <si>
    <t>R1, R2 are custom; all other default</t>
  </si>
  <si>
    <t>PI</t>
  </si>
  <si>
    <t>LDCal</t>
  </si>
  <si>
    <t>Cross-check Date</t>
  </si>
  <si>
    <t>Basic sample information Requested SIRV-set 3 (Isoform Mix E0, ERCC) RNA spike-in control</t>
  </si>
  <si>
    <t>Pooling_pool_Minimum_fmoles</t>
  </si>
  <si>
    <t>Pooling Final minimum fmoles in pool</t>
  </si>
  <si>
    <t>To_bp</t>
  </si>
  <si>
    <t>Final Pool_Library Sizing after pooling TapeStation To_[bp]</t>
  </si>
  <si>
    <t>Sequencing_Par_IR2</t>
  </si>
  <si>
    <t>Sequencing_Parameters_IR2</t>
  </si>
  <si>
    <t>PS</t>
  </si>
  <si>
    <t>DC2</t>
  </si>
  <si>
    <t>Low input total RNA for modified total RNA prep (experimental and not supported)</t>
  </si>
  <si>
    <t>low-input_MOD_totalRNAseq</t>
  </si>
  <si>
    <t>user-prepared: CRISPR TKOv3</t>
  </si>
  <si>
    <t>UP_CRISPR_TKOv3</t>
  </si>
  <si>
    <t>low-input_MOD_total_RNA</t>
  </si>
  <si>
    <t>SIZING INSTRUMENT</t>
  </si>
  <si>
    <t>SickKIds</t>
  </si>
  <si>
    <t>NovaSeq 6000 SP (800M clusters)</t>
  </si>
  <si>
    <t>IR1, IR2 are custom; all other default</t>
  </si>
  <si>
    <t>Team Lead</t>
  </si>
  <si>
    <t>LST</t>
  </si>
  <si>
    <t>Label_discrepancy</t>
  </si>
  <si>
    <t>Cross-check Labeling_discrepancy</t>
  </si>
  <si>
    <t>PPS</t>
  </si>
  <si>
    <t>Pooling_pool_Target_top_stock_fmoles</t>
  </si>
  <si>
    <t>Pooling Final target fmoles in top stock pool</t>
  </si>
  <si>
    <t>Average_Size_bp</t>
  </si>
  <si>
    <t>Final Pool_Library Sizing after pooling TapeStation Average_Size_[bp]</t>
  </si>
  <si>
    <t>Sequencing_Par_DC2</t>
  </si>
  <si>
    <t>Sequencing_Parameters_DC2</t>
  </si>
  <si>
    <t>R2</t>
  </si>
  <si>
    <t>Fractionation RNA</t>
  </si>
  <si>
    <t>Frac-seq</t>
  </si>
  <si>
    <t>user-prepared: CHyMErA</t>
  </si>
  <si>
    <t>UP_CHyMEra</t>
  </si>
  <si>
    <t>Quant-iT RNA (cat # Q33140, Thermo Fisher Scientific Inc., Waltham, USA)</t>
  </si>
  <si>
    <t>CAGEF (Guttman)</t>
  </si>
  <si>
    <t>NovaSeq 6000 SP w/ lane split kit</t>
  </si>
  <si>
    <t>IR1, R2 are custom; all other default</t>
  </si>
  <si>
    <t>1% of target RNA ($7 CAD/ sample)</t>
  </si>
  <si>
    <t>CEO</t>
  </si>
  <si>
    <t>LSB</t>
  </si>
  <si>
    <t>Intake Library Quantitation Tech</t>
  </si>
  <si>
    <t>LP</t>
  </si>
  <si>
    <t>Pooling_pool_Total_number_samples_inPool</t>
  </si>
  <si>
    <t>Pooling Total number of samples in pool</t>
  </si>
  <si>
    <t>Conc_pguL</t>
  </si>
  <si>
    <t>Final Pool_Library Sizing after pooling TapeStation Conc._[pg/uL]</t>
  </si>
  <si>
    <t>Sequencing_Par_R2</t>
  </si>
  <si>
    <t>Sequencing_Parameters_R2</t>
  </si>
  <si>
    <t>CustomSeqPrimers</t>
  </si>
  <si>
    <t>FFPE RNA</t>
  </si>
  <si>
    <t>FFPE_RNA_totalRNAseq</t>
  </si>
  <si>
    <t>user-prepared: Padlock</t>
  </si>
  <si>
    <t>UP_Padlock</t>
  </si>
  <si>
    <t>FFPE_RNA</t>
  </si>
  <si>
    <t>Quant-iT RNA BR (cat # Q10213, Thermo Fisher Scientific Inc., Waltham, USA)</t>
  </si>
  <si>
    <t>GMEL/Hamilton (MGI)</t>
  </si>
  <si>
    <t>NovaSeq 6000 S1 (1.6B-1.8B clusters)</t>
  </si>
  <si>
    <t>IR2, R2 are custom; all other default</t>
  </si>
  <si>
    <t>2% of target RNA ($10 CAD/ sample)</t>
  </si>
  <si>
    <t>CTO</t>
  </si>
  <si>
    <t>Intake Library Quantitation Date</t>
  </si>
  <si>
    <t>Pooling_pool_number_clusters_perSample_inPool</t>
  </si>
  <si>
    <t>Pooling Number of clusters (M) per samples</t>
  </si>
  <si>
    <t>Molarity_pmolL</t>
  </si>
  <si>
    <t>Final Pool_Library Sizing after pooling TapeStation Region_Molarity [pmol/l]</t>
  </si>
  <si>
    <t>Sequencing_Par_CustomSeqPrimers</t>
  </si>
  <si>
    <t>Sequencing_Parameters_CustomSeqPrimers</t>
  </si>
  <si>
    <t>CustomSeqRecipe</t>
  </si>
  <si>
    <t>total RNA for BRBseq: Bulk RNA Barcoding and 3' mRNA seq (final pool)</t>
  </si>
  <si>
    <t>BRBseq</t>
  </si>
  <si>
    <t>user-prepared: sciRNAseq: single cell combinatorial indexing RNAseq library (final pool)</t>
  </si>
  <si>
    <t>UP_sciRNAseq</t>
  </si>
  <si>
    <t>Qubit ssDNA Assay Kit (cat # Q10212, Thermo Fisher Scientific Inc., Waltham, USA)</t>
  </si>
  <si>
    <t>NovaSeq 6000 S1 w/ lane split kit</t>
  </si>
  <si>
    <t>R1, IR1, IR2 are custom, R2 default</t>
  </si>
  <si>
    <t>3% of target RNA ($15 CAD/ sample)</t>
  </si>
  <si>
    <t>(Co-)Founder</t>
  </si>
  <si>
    <t>Intake Library Quantitation File</t>
  </si>
  <si>
    <t>Pre-DNase Quantitation (fill only if Dnase treatment is being performed) Tech</t>
  </si>
  <si>
    <t>Pooling_pool_Target_number_clusters_run</t>
  </si>
  <si>
    <t>Pooling Target number of clusters (M) required in data output</t>
  </si>
  <si>
    <t>Percent_of_Total</t>
  </si>
  <si>
    <t>Final Pool_Library Sizing after pooling TapeStation %_of_Total</t>
  </si>
  <si>
    <t>Sequencing_Par_CustomSeqRecipe</t>
  </si>
  <si>
    <t>Sequencing_Parameters_CustomSeqRecipe</t>
  </si>
  <si>
    <t>HybMolarity</t>
  </si>
  <si>
    <t>RNA pulldown</t>
  </si>
  <si>
    <t>RIP_or_similar</t>
  </si>
  <si>
    <t>user-prepared: SPARseq: Systematic Parallel Analysis of Endogenous RNA Regulation Coupled to Barcode Sequencing library (final pool)</t>
  </si>
  <si>
    <t>UP_SPARseq</t>
  </si>
  <si>
    <t>16S rRNA</t>
  </si>
  <si>
    <t>16S_rRNA</t>
  </si>
  <si>
    <t>Fragment Analyzer</t>
  </si>
  <si>
    <t>NovaSeq 6000 S2  (3.3B-4.1B clusters)</t>
  </si>
  <si>
    <t>4% of target RNA ($20 CAD/ sample)</t>
  </si>
  <si>
    <t>Intake Library Quantitation Kit</t>
  </si>
  <si>
    <t>LQ</t>
  </si>
  <si>
    <t>Pre-DNase Quantitation (fill only if Dnase treatment is being performed) Date</t>
  </si>
  <si>
    <t>Pooling_pool_Total_fmoles_inPool</t>
  </si>
  <si>
    <t>Pooling Total fmoles in pool</t>
  </si>
  <si>
    <t>Average_adapter_length</t>
  </si>
  <si>
    <t>Final Pool_ Library Sizing after pooling_Average adapter length</t>
  </si>
  <si>
    <t>Sequencing_FCL_Pool_HybMolarity</t>
  </si>
  <si>
    <t>Total_Mass_Dilution_Pool</t>
  </si>
  <si>
    <t>user-prepared: BRBseq: Bulk RNA Barcoding and 3' mRNA seq (final pool)</t>
  </si>
  <si>
    <t>UP_BRBSeq</t>
  </si>
  <si>
    <t>ITS metagenomics</t>
  </si>
  <si>
    <t>ITS</t>
  </si>
  <si>
    <t>NovaSeq 6000 S2 w/ lane split kit</t>
  </si>
  <si>
    <t>All sequencing primers are custom</t>
  </si>
  <si>
    <t>5% of target RNA ($25 CAD/ sample)</t>
  </si>
  <si>
    <t>IndexType</t>
  </si>
  <si>
    <t>Intake Library Quantitation Instrument</t>
  </si>
  <si>
    <t>LQcalc</t>
  </si>
  <si>
    <t>Pre-DNase Quantitation (fill only if Dnase treatment is being performed) File</t>
  </si>
  <si>
    <t>Pooling_pool_Total_uL_inPool</t>
  </si>
  <si>
    <t>Pooling Final pool volume (uL)</t>
  </si>
  <si>
    <t>Final Pool_Library Sizing after pooling Bioanalyzer Tech</t>
  </si>
  <si>
    <t>Sequencing_FCL_Pool_Total_Mass_Dilution_Pool</t>
  </si>
  <si>
    <t>Sequencing_FCL_Pool_Total Mass in Dilution Pool (P1)</t>
  </si>
  <si>
    <t>Total_dilution_volume_uL</t>
  </si>
  <si>
    <t>user-prepared: 3' RNAseq library</t>
  </si>
  <si>
    <t>UP_3'RNAseq</t>
  </si>
  <si>
    <t>complementary DNA</t>
  </si>
  <si>
    <t>cDNA</t>
  </si>
  <si>
    <t>SIZING KITS -- Pre-Prep</t>
  </si>
  <si>
    <t>NovaSeq 6000 S4 (10B-11B clusters)</t>
  </si>
  <si>
    <t>Other (specify under 'Additional Instructions')</t>
  </si>
  <si>
    <t>Intake Library Quantitation Dilution_factor</t>
  </si>
  <si>
    <t>Pre-DNase Quantitation (fill only if Dnase treatment is being performed) Kit</t>
  </si>
  <si>
    <t>Pooling_pool_Total_nM_inPool</t>
  </si>
  <si>
    <t>Pooling Final pool Molarity (nM)</t>
  </si>
  <si>
    <t>Final Pool_Library Sizing after pooling Bioanalyzer Date</t>
  </si>
  <si>
    <t>Sequencing_FCL_Pool_Total_dilution_volume_uL</t>
  </si>
  <si>
    <t>Sequencing_FCL_Pool_Total dilution volume (uL)</t>
  </si>
  <si>
    <t>Denatured_DNA_volume_uL</t>
  </si>
  <si>
    <t>user-prepared: Reduced Representation Bisulfite Sequencing (RRBS)</t>
  </si>
  <si>
    <t>UP_RRBS-seq</t>
  </si>
  <si>
    <t>genomic DNA</t>
  </si>
  <si>
    <t>gDNA</t>
  </si>
  <si>
    <t>NovaSeq 6000 S4 w/ lane split kit</t>
  </si>
  <si>
    <t>Customer</t>
  </si>
  <si>
    <t>Volume_uL</t>
  </si>
  <si>
    <t>Intake Library Quantitation Volume</t>
  </si>
  <si>
    <t>Pre-DNase Quantitation (fill only if Dnase treatment is being performed) Instrument</t>
  </si>
  <si>
    <t>Pooling_sample_uL_added_AVG</t>
  </si>
  <si>
    <t>Pooling volume (uL) added per sample AVG</t>
  </si>
  <si>
    <t>Final Pool_Library Sizing after pooling Bioanalyzer File</t>
  </si>
  <si>
    <t>Sequencing_FCL_Pool_Denatured_DNA_volume_uL</t>
  </si>
  <si>
    <t>Sequencing_FCL_Pool_Denatured DNA volume (uL)</t>
  </si>
  <si>
    <t>Proportional_Mass</t>
  </si>
  <si>
    <t>user-prepared: Bisulfite/ methylation sequencing</t>
  </si>
  <si>
    <t>UP_Methyl-seq</t>
  </si>
  <si>
    <t>PCR / amplicon</t>
  </si>
  <si>
    <t>PCR</t>
  </si>
  <si>
    <t>Quantification kits -- Post-prep</t>
  </si>
  <si>
    <t>Nanopore MinION</t>
  </si>
  <si>
    <t>NEB - NEBNext Multiplex Oligos for Illumina (96 Unique Dual Index Primer Pairs) - 96 rxns - plated</t>
  </si>
  <si>
    <t>Intake Library Quantitation Reps</t>
  </si>
  <si>
    <t>Pre-DNase Quantitation (fill only if Dnase treatment is being performed) Dilution Factor</t>
  </si>
  <si>
    <t>Pre-DNase Quantitation (fill only if Dnase treatment is being performed) Dilution factor</t>
  </si>
  <si>
    <t>Pooling_sample_uL_added_MIN</t>
  </si>
  <si>
    <t>Pooling volume (uL) added per sample MIN</t>
  </si>
  <si>
    <t>Final Pool_Library Sizing after pooling Bioanalyzer Dilution factor</t>
  </si>
  <si>
    <t>Sequencing_FCL_Sample_Proportional_Mass</t>
  </si>
  <si>
    <t>Sequencing_FCL_Sample_Proportional Mass</t>
  </si>
  <si>
    <t>Percent_Lane</t>
  </si>
  <si>
    <t>user-prepared: shotgun/ WGS</t>
  </si>
  <si>
    <t>UP_WGS-seq</t>
  </si>
  <si>
    <t>ChIP-Seq library</t>
  </si>
  <si>
    <t>ChIP</t>
  </si>
  <si>
    <t>Illumina - IDT for Illumina Nextera DNA UD Indexes - plated_SetA</t>
  </si>
  <si>
    <t>Reads_perRep</t>
  </si>
  <si>
    <t>Intake Library Quantitation Reads/Rep</t>
  </si>
  <si>
    <t>Pre-DNase Quantitation (fill only if Dnase treatment is being performed) Volume</t>
  </si>
  <si>
    <t>Pooling_sample_uL_added_MAX</t>
  </si>
  <si>
    <t>Pooling volume (uL) added per sample MAX</t>
  </si>
  <si>
    <t>Final Pool_Library Sizing after pooling Bioanalyzer Kit</t>
  </si>
  <si>
    <t>Sequencing_FCL_Sample_Percent_Lane</t>
  </si>
  <si>
    <t>Sequencing_FCL_Sample_% Lane</t>
  </si>
  <si>
    <t>Volume_uL_used</t>
  </si>
  <si>
    <t>Plasmid/Vector</t>
  </si>
  <si>
    <t>Plasmid_or_Vector</t>
  </si>
  <si>
    <t>user-prepared: shotgun/ ORFeome</t>
  </si>
  <si>
    <t>UP_ORFeome-seq</t>
  </si>
  <si>
    <t>ChIP-seq using Nextera XT</t>
  </si>
  <si>
    <t>ChIP-NexteraXT</t>
  </si>
  <si>
    <t>TapeStation genomic DNA Screentape</t>
  </si>
  <si>
    <t>Illumina - IDT for Illumina Nextera DNA UD Indexes - plated_SetB</t>
  </si>
  <si>
    <t>nguL_AVG</t>
  </si>
  <si>
    <t>Intake Library Quantitation ng/uL AVG</t>
  </si>
  <si>
    <t>Pre-DNase Quantitation (fill only if Dnase treatment is being performed) Reps</t>
  </si>
  <si>
    <t>Pooling_sample_uL_added_MEDIAN</t>
  </si>
  <si>
    <t>Pooling volume (uL) added per sample MEDIAN</t>
  </si>
  <si>
    <t>Final Pool_Library Sizing after pooling Bioanalyzer Instrument</t>
  </si>
  <si>
    <t>Sequencing_FCL_Sample_Volume_uL_used</t>
  </si>
  <si>
    <t>Sequencing_FCL_Sample_Volume (uL) used</t>
  </si>
  <si>
    <t>Total_Yield_Gbp</t>
  </si>
  <si>
    <t>user-prepared: Amplicon</t>
  </si>
  <si>
    <t>UP_Amplicon-seq</t>
  </si>
  <si>
    <t>Cut&amp;Run</t>
  </si>
  <si>
    <t>Cross-check_Labeling_discrepancy</t>
  </si>
  <si>
    <t>Additional services</t>
  </si>
  <si>
    <t>Illumina - IDT for Illumina Nextera DNA UD Indexes - plated_SetC</t>
  </si>
  <si>
    <t>nguL_MIN</t>
  </si>
  <si>
    <t>Intake Library Quantitation ng/uL MIN</t>
  </si>
  <si>
    <t>Pre-DNase Quantitation (fill only if Dnase treatment is being performed) Reads/Rep</t>
  </si>
  <si>
    <t>Pooling_sample_uL_added_CV</t>
  </si>
  <si>
    <t>Pooling volume (uL) added per sample CV</t>
  </si>
  <si>
    <t>Final Pool_Library Sizing after pooling Bioanalyzer From_[bp]</t>
  </si>
  <si>
    <t>Sequencing_FCL_PhiX_Proportional_Mass</t>
  </si>
  <si>
    <t>Sequencing_FCL_PhiX_Proportional Mass</t>
  </si>
  <si>
    <t>Non-Indexed_Total_Yield_Gbp</t>
  </si>
  <si>
    <t>ChIP_NexteraXT</t>
  </si>
  <si>
    <t>user-prepared: 16S rRNA</t>
  </si>
  <si>
    <t>UP_16S-seq</t>
  </si>
  <si>
    <t>Shotgun sequencing (e.g. WGS, ORFeome) using Nextera Flex</t>
  </si>
  <si>
    <t>shotgun_Nextera_Flex</t>
  </si>
  <si>
    <t>Illumina - IDT for Illumina Nextera DNA UD Indexes - plated_SetD</t>
  </si>
  <si>
    <t>nguL_MAX</t>
  </si>
  <si>
    <t>Intake Library Quantitation ng/uL MAX</t>
  </si>
  <si>
    <t>Pre-DNase Quantitation (fill only if Dnase treatment is being performed) ng/uL AVG</t>
  </si>
  <si>
    <t>Pooling_sample_dilution_factor_AVG</t>
  </si>
  <si>
    <t>Pooling Dilution factor per sample AVG</t>
  </si>
  <si>
    <t>Final Pool_Library Sizing after pooling Bioanalyzer To_[bp]</t>
  </si>
  <si>
    <t>Sequencing_FCL_PhiX_Percent_Lane</t>
  </si>
  <si>
    <t>Sequencing_FCL_PhiX_% Lane</t>
  </si>
  <si>
    <t>Aligned_Percent</t>
  </si>
  <si>
    <t>user-prepared: Mate-paired library</t>
  </si>
  <si>
    <t>UP_Mate-Paired</t>
  </si>
  <si>
    <t>Shotgun sequencing (e.g. WGS, ORFeome) using Nextera XT</t>
  </si>
  <si>
    <t>shotgun_Nextera_XT</t>
  </si>
  <si>
    <t>No</t>
  </si>
  <si>
    <t>Illlumina - Nextera DNA CD Indexes (combinatorial dual) - plated</t>
  </si>
  <si>
    <t>nguL_MEDIAN</t>
  </si>
  <si>
    <t>Intake Library Quantitation ng/uL MEDIAN</t>
  </si>
  <si>
    <t>Pre-DNase Quantitation (fill only if Dnase treatment is being performed) ng/uL MIN</t>
  </si>
  <si>
    <t>Pooling_sample_dilution_factor_MIN</t>
  </si>
  <si>
    <t>Pooling Dilution factor per sample MIN</t>
  </si>
  <si>
    <t>Final Pool_Library Sizing after pooling Bioanalyzer Corr_Area</t>
  </si>
  <si>
    <t>Sequencing_FCL_PhiX_Volume_uL_used</t>
  </si>
  <si>
    <t>Sequencing_FCL_PhiX_Volume (uL) used</t>
  </si>
  <si>
    <t>Error_Percent</t>
  </si>
  <si>
    <t>Cut&amp;Run using Nextera XT</t>
  </si>
  <si>
    <t>Cut&amp;Run_NexteraXT</t>
  </si>
  <si>
    <t>user-prepared: whole exome capture library</t>
  </si>
  <si>
    <t>UP_WES</t>
  </si>
  <si>
    <t>Shotgun sequencing (e.g. WGS, ORFeome) using Mate-paired approach</t>
  </si>
  <si>
    <t>shotgun_Mate-Pair</t>
  </si>
  <si>
    <t>Yes</t>
  </si>
  <si>
    <t>added fee: Run gel on my gDNA samples prior to prep ($30 CAD/ sample)</t>
  </si>
  <si>
    <t>Illumina - Nextera XT Index Kit v2.setA - tubed</t>
  </si>
  <si>
    <t xml:space="preserve"> </t>
  </si>
  <si>
    <t>nguL_CV</t>
  </si>
  <si>
    <t>Intake Library Quantitation ng/uL CV</t>
  </si>
  <si>
    <t>Pre-DNase Quantitation (fill only if Dnase treatment is being performed) ng/uL MAX</t>
  </si>
  <si>
    <t>Pooling_sample_dilution_factor_MAX</t>
  </si>
  <si>
    <t>Pooling Dilution factor per sample MAX</t>
  </si>
  <si>
    <t>Final Pool_Library Sizing after pooling Bioanalyzer %_of_Total</t>
  </si>
  <si>
    <t>Sequencing_SAV_RS_Total_Yield_Gbp</t>
  </si>
  <si>
    <t>Sequencing_SAV_RunSummary_Total Yield (Gbp)</t>
  </si>
  <si>
    <t>Intensity_Cycle_1_R1</t>
  </si>
  <si>
    <t>user-prepared: HI-C v1 library</t>
  </si>
  <si>
    <t>UP_HI-C_v1</t>
  </si>
  <si>
    <t>added fee: Gel purify/ size select my final pool ($70 CAD/ pool)</t>
  </si>
  <si>
    <t>Illumina - Nextera XT Index Kit v2.setB - tubed</t>
  </si>
  <si>
    <t>ng_AVG</t>
  </si>
  <si>
    <t>Intake Library Quantitation ng AVG</t>
  </si>
  <si>
    <t>Pre-DNase Quantitation (fill only if Dnase treatment is being performed) ng/uL MEDIAN</t>
  </si>
  <si>
    <t>Pooling_sample_dilution_factor_MEDIAN</t>
  </si>
  <si>
    <t>Pooling Dilution factor per sample MEDIAN</t>
  </si>
  <si>
    <t>Final Pool_Library Sizing after pooling Bioanalyzer Average_Size_[bp]</t>
  </si>
  <si>
    <t>Sequencing_SAV_RS_Non-Indexed_Total_Yield_Gbp</t>
  </si>
  <si>
    <t>Sequencing_SAV_RunSummary_Non-Indexed Total Yield (Gbp)</t>
  </si>
  <si>
    <t>Intensity_Cycle_1_R2</t>
  </si>
  <si>
    <t>user-prepared: HI-C v3 library</t>
  </si>
  <si>
    <t>UP_HI-C_v3</t>
  </si>
  <si>
    <t>Illumina - Nextera XT Index Kit v2.setC - tubed</t>
  </si>
  <si>
    <t>ng_MIN</t>
  </si>
  <si>
    <t>Intake Library Quantitation ng MIN</t>
  </si>
  <si>
    <t>Pre-DNase Quantitation (fill only if Dnase treatment is being performed) ng/uL CV</t>
  </si>
  <si>
    <t>Pooling_sample_dilution_factor_CV</t>
  </si>
  <si>
    <t>Pooling Dilution factor per sample CV</t>
  </si>
  <si>
    <t>Size_distribution_CV_bp</t>
  </si>
  <si>
    <t>Final Pool_Library Sizing after pooling Bioanalyzer Size_distribution_in_CV_[%]</t>
  </si>
  <si>
    <t>Sequencing_SAV_RS_Aligned_Percent</t>
  </si>
  <si>
    <t>Sequencing_SAV_RunSummary_Aligned (%)</t>
  </si>
  <si>
    <t>Intensity_Cycle_1_R3</t>
  </si>
  <si>
    <t>user-prepared: targeted RNA capture library</t>
  </si>
  <si>
    <t>UP_RNAcapture-seq</t>
  </si>
  <si>
    <t>SIZING KITS -- Post-Prep</t>
  </si>
  <si>
    <t>DNase treatment method</t>
  </si>
  <si>
    <t>Illumina - Nextera XT Index Kit v2.setD - tubed</t>
  </si>
  <si>
    <t>ng_MAX</t>
  </si>
  <si>
    <t>Intake Library Quantitation ng MAX</t>
  </si>
  <si>
    <t>Pre-DNase Quantitation (fill only if Dnase treatment is being performed) ng AVG</t>
  </si>
  <si>
    <t>Pooling_sample_nM_AVG</t>
  </si>
  <si>
    <t>Pooling nM per sample AVG</t>
  </si>
  <si>
    <t>Final Pool_Library Sizing after pooling Bioanalyzer Conc._[pg/uL]</t>
  </si>
  <si>
    <t>Sequencing_SAV_RS_Error_Percent</t>
  </si>
  <si>
    <t>Sequencing_SAV_RunSummary_Error (%)</t>
  </si>
  <si>
    <t>Intensity_Cycle_1_R4</t>
  </si>
  <si>
    <t>user-prepared: custom application</t>
  </si>
  <si>
    <t>UP_Custom</t>
  </si>
  <si>
    <t>Quantification kits -- RNA intake</t>
  </si>
  <si>
    <t>Illumina - IDT for Illumina TruSeq DNA UD Indexes - plated</t>
  </si>
  <si>
    <t>ng_MEDIAN</t>
  </si>
  <si>
    <t>Intake Library Quantitation ng MEDIAN</t>
  </si>
  <si>
    <t>Pre-DNase Quantitation (fill only if Dnase treatment is being performed) ng MIN</t>
  </si>
  <si>
    <t>Pooling_sample_nM_MIN</t>
  </si>
  <si>
    <t>Pooling nM per sample MIN</t>
  </si>
  <si>
    <t>Final Pool_Library Sizing after pooling Bioanalyzer Molarity_[pmol/l]</t>
  </si>
  <si>
    <t>Sequencing_SAV_RS_Intensity_Cycle_1_R1</t>
  </si>
  <si>
    <t>Sequencing_SAV_RunSummary_Intensity Cycle 1_R1</t>
  </si>
  <si>
    <t>Percent_above_Q30</t>
  </si>
  <si>
    <t>user-prepared: Other (specify under 'Other: Additional Instructions')</t>
  </si>
  <si>
    <t>UP_Other</t>
  </si>
  <si>
    <t>Invitrogen DNA-free DNA Removal Kit (ThermoFisher, cat# AM1906)</t>
  </si>
  <si>
    <t>Illumina - IDT for Illumina TruSeq RNA UD Indexes - plated</t>
  </si>
  <si>
    <t>ng_CV</t>
  </si>
  <si>
    <t>Intake Library Quantitation ng CV</t>
  </si>
  <si>
    <t>Pre-DNase Quantitation (fill only if Dnase treatment is being performed) ng MAX</t>
  </si>
  <si>
    <t>Pooling_sample_nM_MAX</t>
  </si>
  <si>
    <t>Pooling nM per sample MAX</t>
  </si>
  <si>
    <t>Sequencing_SAV_RS_Intensity_Cycle_1_R2</t>
  </si>
  <si>
    <t>Sequencing_SAV_RunSummary_Intensity Cycle 1_R2</t>
  </si>
  <si>
    <t>Number_of_Lanes</t>
  </si>
  <si>
    <t>NOT REQUIRED / Already performed on all samples by customer prior to submission</t>
  </si>
  <si>
    <t>Illumina - ChIPseq indices.setA - tubed</t>
  </si>
  <si>
    <t>adj_nguL_AVG</t>
  </si>
  <si>
    <t>Library Calculations adj_ng/uL AVG</t>
  </si>
  <si>
    <t>Pre-DNase Quantitation (fill only if Dnase treatment is being performed) ng MEDIAN</t>
  </si>
  <si>
    <t>Pooling_sample_nM_MEDIAN</t>
  </si>
  <si>
    <t>Pooling nM per sample MEDIAN</t>
  </si>
  <si>
    <t>Final Pool_Quantitation Tech</t>
  </si>
  <si>
    <t>Sequencing_SAV_RS_Intensity_Cycle_1_R3</t>
  </si>
  <si>
    <t>Sequencing_SAV_RunSummary_Intensity Cycle 1_R3</t>
  </si>
  <si>
    <t>Number_of_Tiles</t>
  </si>
  <si>
    <t>Illumina - ChIPseq indices.setB - tubed</t>
  </si>
  <si>
    <t>adj_nguL_MIN</t>
  </si>
  <si>
    <t>Library Calculations adj_ng/uL MIN</t>
  </si>
  <si>
    <t>Pre-DNase Quantitation (fill only if Dnase treatment is being performed) ng CV</t>
  </si>
  <si>
    <t>Pooling_sample_nM_CV</t>
  </si>
  <si>
    <t>Pooling nM per sample CV</t>
  </si>
  <si>
    <t>Final Pool_Quantitation Date</t>
  </si>
  <si>
    <t>Sequencing_SAV_RS_Intensity_Cycle_1_R4</t>
  </si>
  <si>
    <t>Sequencing_SAV_RunSummary_Intensity Cycle 1_R4</t>
  </si>
  <si>
    <t>Density_Kmm2</t>
  </si>
  <si>
    <t>Illumina - TruSeq CD Combinatorial Dual Indexes (formerly TruSeq HT) - plated</t>
  </si>
  <si>
    <t>adj_nguL_MAX</t>
  </si>
  <si>
    <t>Library Calculations adj_ng/uL MAX</t>
  </si>
  <si>
    <t>DNase_treat_performed</t>
  </si>
  <si>
    <t>Was DNase treatment performed at the DSC?</t>
  </si>
  <si>
    <t>Pooling_sample_pooling_proportion_AVG</t>
  </si>
  <si>
    <t>Pooling Proportion of pool per sample AVG</t>
  </si>
  <si>
    <t>Final Pool_Quantitation File</t>
  </si>
  <si>
    <t>Sequencing_SAV_RS_Percent_above_Q30</t>
  </si>
  <si>
    <t>Sequencing_SAV_RunSummary_% &gt;= Q30</t>
  </si>
  <si>
    <t>Clusters_PF_Percent</t>
  </si>
  <si>
    <t>parallel measurements of biologically distinct samples that capture random biological variation</t>
  </si>
  <si>
    <t>Illumina - mRNA LT.setA - tubed</t>
  </si>
  <si>
    <t>adj_nguL_MEDIAN</t>
  </si>
  <si>
    <t>Library Calculations adj_ng/uL MEDIAN</t>
  </si>
  <si>
    <t>DNase treatment Tech</t>
  </si>
  <si>
    <t>Pooling_sample_pooling_proportion_MIN</t>
  </si>
  <si>
    <t>Pooling Proportion of pool per sample MIN</t>
  </si>
  <si>
    <t>Final Pool_Quantitation Kit</t>
  </si>
  <si>
    <t>Sequencing_SAV_RS_Number_of_Lanes</t>
  </si>
  <si>
    <t>Sequencing_SAV_RunSummary_Number of Lanes</t>
  </si>
  <si>
    <t>Legacy_Phasing_rate</t>
  </si>
  <si>
    <t>Replicates</t>
  </si>
  <si>
    <t>Illumina - mRNA LT.setB - tubed</t>
  </si>
  <si>
    <t>adj_nguL_CV</t>
  </si>
  <si>
    <t>Library Calculations adj_ng/uL CV</t>
  </si>
  <si>
    <t>DNase treatment Date</t>
  </si>
  <si>
    <t>Pooling_sample_pooling_proportion_MAX</t>
  </si>
  <si>
    <t>Pooling Proportion of pool per sample MAX</t>
  </si>
  <si>
    <t>Final Pool_Quantitation Instrument</t>
  </si>
  <si>
    <t>Sequencing_SAV_RS_Number_of_Tiles</t>
  </si>
  <si>
    <t>Sequencing_SAV_RunSummary_Number of Tiles</t>
  </si>
  <si>
    <t>Legacy_Pre-phasing_rate</t>
  </si>
  <si>
    <t>qPCR instrument</t>
  </si>
  <si>
    <t>Illumina - TruSeq Small RNA Indices A - Sequences 1–12 - tubed</t>
  </si>
  <si>
    <t>uL_remaining_TS_postQC_AVG</t>
  </si>
  <si>
    <t>Library Calculations Top Stock volume (uL) remaining AVG</t>
  </si>
  <si>
    <t>DNase treatment Method</t>
  </si>
  <si>
    <t>Pooling_sample_pooling_proportion_MEDIAN</t>
  </si>
  <si>
    <t>Pooling Proportion of pool per sample MEDIAN</t>
  </si>
  <si>
    <t>Final Pool_Quantitation Dilution_factor</t>
  </si>
  <si>
    <t>Sequencing_SAV_RS_Density_Kmm2</t>
  </si>
  <si>
    <t>Sequencing_SAV_RunSummary_Density (K/mm2)</t>
  </si>
  <si>
    <t>Phasing_slope</t>
  </si>
  <si>
    <t>No replicates</t>
  </si>
  <si>
    <t>Illumina - TruSeq Small RNA Indices B - Sequences 13-24 - tubed</t>
  </si>
  <si>
    <t>uL_remaining_TS_postQC_MIN</t>
  </si>
  <si>
    <t>Library Calculations Top Stock volume (uL) remaining MIN</t>
  </si>
  <si>
    <t>Sample Quantitation (Intake or post-DNase treatment) Tech</t>
  </si>
  <si>
    <t>Pooling_sample_pooling_proportion_CV</t>
  </si>
  <si>
    <t>Pooling Proportion of pool per sample CV</t>
  </si>
  <si>
    <t>Final Pool_Quantitation Volume (uL)</t>
  </si>
  <si>
    <t>Sequencing_SAV_RS_Clusters_PF_Percent</t>
  </si>
  <si>
    <t>Sequencing_SAV_RunSummary_Clusters PF (%)</t>
  </si>
  <si>
    <t>Phasing_offset</t>
  </si>
  <si>
    <t>total RNA for modified stranded mRNA-Seq (AS events: requires higher input mass (2500ng), RIN &gt; 8, and longer read lengths)</t>
  </si>
  <si>
    <t>Duplicate</t>
  </si>
  <si>
    <t>Illumina - TruSeq Small RNA Indices C - Sequences 25-36 - tubed</t>
  </si>
  <si>
    <t>uL_remaining_TS_postQC_MAX</t>
  </si>
  <si>
    <t>Library Calculations Top Stock volume (uL) remaining MAX</t>
  </si>
  <si>
    <t>Sample Quantitation (Intake or post-DNase treatment) Date</t>
  </si>
  <si>
    <t>Pooling_sample_fmoles_added_AVG</t>
  </si>
  <si>
    <t>Pooling fmoles added per sample AVG</t>
  </si>
  <si>
    <t>nguL</t>
  </si>
  <si>
    <t>Final Pool_Quantitation ng/uL</t>
  </si>
  <si>
    <t>Sequencing_SAV_RS_Legacy_Phasing_rate</t>
  </si>
  <si>
    <t>Sequencing_SAV_RunSummary_Legacy Phasing rate</t>
  </si>
  <si>
    <t>Pre-phasing_slope</t>
  </si>
  <si>
    <t>Triplicate</t>
  </si>
  <si>
    <t>Index type</t>
  </si>
  <si>
    <t>Illumina - TruSeq Small RNA Indices D - Sequences 37–48 - tubed</t>
  </si>
  <si>
    <t>uL_remaining_TS_postQC_MEDIAN</t>
  </si>
  <si>
    <t>Library Calculations Top Stock volume (uL) remaining MEDIAN</t>
  </si>
  <si>
    <t>Sample Quantitation (Intake or post-DNase treatment) File</t>
  </si>
  <si>
    <t>Pooling_sample_fmoles_added_MIN</t>
  </si>
  <si>
    <t>Pooling fmoles added per sample MIN</t>
  </si>
  <si>
    <t>Final Pool_Quantitation ng</t>
  </si>
  <si>
    <t>Sequencing_SAV_RS_Legacy_Pre-phasing_rate</t>
  </si>
  <si>
    <t>Sequencing_SAV_RunSummary_Legacy Pre-phasing rate</t>
  </si>
  <si>
    <t>Pre-phasing_offset</t>
  </si>
  <si>
    <t>total RNA for modified stranded totalRNA-Seq (AS events: requires higher input mass (2500ng), RIN &gt; 8, and longer read lengths)</t>
  </si>
  <si>
    <t>Quadruplicate</t>
  </si>
  <si>
    <t>NEB - NEBNext Multiplex Oligos for Illumina (Index Primers Set 1) - tubed</t>
  </si>
  <si>
    <t>uL_remaining_TS_postQC_CV</t>
  </si>
  <si>
    <t>Library Calculations Top Stock volume (uL) remaining CV</t>
  </si>
  <si>
    <t>Sample Quantitation (Intake or post-DNase treatment) Kit</t>
  </si>
  <si>
    <t>Pooling_sample_fmoles_added_MAX</t>
  </si>
  <si>
    <t>Pooling fmoles added per sample MAX</t>
  </si>
  <si>
    <t>Final Pool_Quantitation nM</t>
  </si>
  <si>
    <t>Sequencing_SAV_RS_Phasing_slope</t>
  </si>
  <si>
    <t>Sequencing_SAV_RunSummary_Phasing slope</t>
  </si>
  <si>
    <t>Reads_M</t>
  </si>
  <si>
    <t>NEB - NEBNext Multiplex Oligos for Illumina (Index Primers Set 2) - tubed</t>
  </si>
  <si>
    <t>nM_AVG</t>
  </si>
  <si>
    <t>Library Calculations nM AVG</t>
  </si>
  <si>
    <t>Sample Quantitation (Intake or post-DNase treatment) Instrument</t>
  </si>
  <si>
    <t>Pooling_sample_fmoles_added_MEDIAN</t>
  </si>
  <si>
    <t>Pooling fmoles added per sample MEDIAN</t>
  </si>
  <si>
    <t>adj_nguL</t>
  </si>
  <si>
    <t>Final Pool_Calculations adj_ng/uL</t>
  </si>
  <si>
    <t>Sequencing_SAV_RS_Phasing_offset</t>
  </si>
  <si>
    <t>Sequencing_SAV_RunSummary_Phasing offset</t>
  </si>
  <si>
    <t>Reads_PF_M</t>
  </si>
  <si>
    <t>NEB - NEBNext Multiplex Oligos for Illumina (Index Primers Set 3) - tubed</t>
  </si>
  <si>
    <t>nM_MIN</t>
  </si>
  <si>
    <t>Library Calculations nM MIN</t>
  </si>
  <si>
    <t>Sample Quantitation (Intake or post-DNase treatment) Dilution factor</t>
  </si>
  <si>
    <t>Pooling_sample_fmoles_added_CV</t>
  </si>
  <si>
    <t>Pooling fmoles added per sample CV</t>
  </si>
  <si>
    <t>uL_remaining</t>
  </si>
  <si>
    <t>Final Pool_Calculations Remaining volume (uL)</t>
  </si>
  <si>
    <t>Sequencing_SAV_RS_Pre-phasing_slope</t>
  </si>
  <si>
    <t>Sequencing_SAV_RunSummary_Pre-phasing slope</t>
  </si>
  <si>
    <t xml:space="preserve">NEB - NEBNext Multiplex Oligos for Illumina (Dual Index Primers Set 1) </t>
  </si>
  <si>
    <t>NEB - NEBNext Multiplex Oligos for Illumina (Index Primers Set 4) - tubed</t>
  </si>
  <si>
    <t>nM_MAX</t>
  </si>
  <si>
    <t>Library Calculations nM MAX</t>
  </si>
  <si>
    <t>Sample Quantitation (Intake or post-DNase treatment) Volume</t>
  </si>
  <si>
    <t>Pooling_sample_number_clusters_required_AVG</t>
  </si>
  <si>
    <t>Pooling # of clusters/sample per sample AVG</t>
  </si>
  <si>
    <t>Final Pool_Calculations adj_ng</t>
  </si>
  <si>
    <t>Sequencing_SAV_RS_Pre-phasing_offset</t>
  </si>
  <si>
    <t>Sequencing_SAV_RunSummary_Pre-phasing offset</t>
  </si>
  <si>
    <t>Yield_Gbp</t>
  </si>
  <si>
    <t xml:space="preserve">NEB - NEBNext Multiplex Oligos for Illumina (Dual Index Primers Set 2) </t>
  </si>
  <si>
    <t>nM_MEDIAN</t>
  </si>
  <si>
    <t>Library Calculations nM MEDIAN</t>
  </si>
  <si>
    <t>Sample Quantitation (Intake or post-DNase treatment) Reps</t>
  </si>
  <si>
    <t>Pooling_sample_number_clusters_required_MIN</t>
  </si>
  <si>
    <t>Pooling # of clusters/sample per sample MIN</t>
  </si>
  <si>
    <t>adj_nM</t>
  </si>
  <si>
    <t>Final Pool_Calculations adjusted nM</t>
  </si>
  <si>
    <t>Sequencing_SAV_RS_Reads_M</t>
  </si>
  <si>
    <t>Sequencing_SAV_RunSummary_Reads (M)</t>
  </si>
  <si>
    <t>Cycles_Err_Rated</t>
  </si>
  <si>
    <t>NEB - NEBNext Multiplex Oligos for Illumina (Dual Index Primers Set 3)</t>
  </si>
  <si>
    <t>nM_CV</t>
  </si>
  <si>
    <t>Library Calculations nM CV</t>
  </si>
  <si>
    <t>Sample Quantitation (Intake or post-DNase treatment) Reads/Rep</t>
  </si>
  <si>
    <t>Pooling_sample_number_clusters_required_MAX</t>
  </si>
  <si>
    <t>Pooling # of clusters/sample per sample MAX</t>
  </si>
  <si>
    <t>Final Pool_qPCR Tech</t>
  </si>
  <si>
    <t>Sequencing_SAV_RS_Reads_PF_M</t>
  </si>
  <si>
    <t>Sequencing_SAV_RunSummary_Reads PF (M)</t>
  </si>
  <si>
    <t>NEB - NEBNext Multiplex Oligos for Illumina (Dual Index Primers Set 4)</t>
  </si>
  <si>
    <t>NEB - Custom</t>
  </si>
  <si>
    <t>adj_ng_AVG</t>
  </si>
  <si>
    <t>Library Calculations adj_ng AVG</t>
  </si>
  <si>
    <t>Sample Quantitation (Intake or post-DNase treatment) ng/uL AVG</t>
  </si>
  <si>
    <t>Pooling_sample_number_clusters_required_MEDIAN</t>
  </si>
  <si>
    <t>Pooling # of clusters/sample per sample MEDIAN</t>
  </si>
  <si>
    <t>Final Pool_qPCR Date</t>
  </si>
  <si>
    <t>Error_Rate_Percent</t>
  </si>
  <si>
    <t>FFPE RNA (DSC does not recommend polyA enrichment for degraded samples)</t>
  </si>
  <si>
    <t>Takara - SMARTer RNA Unique Dual Index Kit – 96U</t>
  </si>
  <si>
    <t>adj_ng_MIN</t>
  </si>
  <si>
    <t>Library Calculations adj_ng MIN</t>
  </si>
  <si>
    <t>Sample Quantitation (Intake or post-DNase treatment) ng/uL MIN</t>
  </si>
  <si>
    <t>Pooling_sample_number_clusters_required_CV</t>
  </si>
  <si>
    <t>Pooling # of clusters/sample per sample CV</t>
  </si>
  <si>
    <t>Final Pool_qPCR File</t>
  </si>
  <si>
    <t>Sequencing_SAV_RS_Yield_Gbp</t>
  </si>
  <si>
    <t>Sequencing_SAV_RunSummary_Yield (Gbp)</t>
  </si>
  <si>
    <t>Error_Rate_35_cycle_Percent</t>
  </si>
  <si>
    <t>Takara - SMARTer DNA HT Dual Index Kit – 24N Index Primer Combinations</t>
  </si>
  <si>
    <t>adj_ng_MAX</t>
  </si>
  <si>
    <t>Library Calculations adj_ng MAX</t>
  </si>
  <si>
    <t>Sample Quantitation (Intake or post-DNase treatment) ng/uL MAX</t>
  </si>
  <si>
    <t>Pool_Dilution_Tech</t>
  </si>
  <si>
    <t>Pool Dilution Tech</t>
  </si>
  <si>
    <t>Final Pool_qPCR Kit</t>
  </si>
  <si>
    <t>Sequencing_SAV_RS_Cycles_Err_Rated</t>
  </si>
  <si>
    <t>Sequencing_SAV_RunSummary_Cycles Err Rated</t>
  </si>
  <si>
    <t>Error_Rate_75_cycle_Percent</t>
  </si>
  <si>
    <t>Takara - SMARTer DNA HT Dual Index Kit – 96N Set A</t>
  </si>
  <si>
    <t>adj_ng_MEDIAN</t>
  </si>
  <si>
    <t>Library Calculations adj_ng MEDIAN</t>
  </si>
  <si>
    <t>Sample Quantitation (Intake or post-DNase treatment) ng/uL MEDIAN</t>
  </si>
  <si>
    <t>Pool_Dilution_Date</t>
  </si>
  <si>
    <t>Pool Dilution Date</t>
  </si>
  <si>
    <t>Final Pool_qPCR Kit_lot</t>
  </si>
  <si>
    <t>Error_Rate_100_cycle_Percent</t>
  </si>
  <si>
    <t>Takara - SMARTer DNA HT Dual Index Kit – 96N Set B</t>
  </si>
  <si>
    <t>adj_ng_CV</t>
  </si>
  <si>
    <t>Library Calculations adj_ng CV</t>
  </si>
  <si>
    <t>Sample Quantitation (Intake or post-DNase treatment) ng/uL CV</t>
  </si>
  <si>
    <t>Pool_Dilution_PoolID</t>
  </si>
  <si>
    <t>Pool Dilution PoolID</t>
  </si>
  <si>
    <t>Final Pool_qPCR Kit_DSC_ID</t>
  </si>
  <si>
    <t>Sequencing_SAV_RS_Error_Rate_Percent</t>
  </si>
  <si>
    <t>Sequencing_SAV_RunSummary_Error Rate (%)</t>
  </si>
  <si>
    <t>Intensity_Cycle_1</t>
  </si>
  <si>
    <t>Takara - SMARTer DNA HT Dual Index Kit – 96N Set C</t>
  </si>
  <si>
    <t>Dilution_Factor</t>
  </si>
  <si>
    <t xml:space="preserve">Library dilution Dilution Factor </t>
  </si>
  <si>
    <t>Sample Quantitation (Intake or post-DNase treatment) ng AVG</t>
  </si>
  <si>
    <t>Pool_Dilution_Dilution_factor</t>
  </si>
  <si>
    <t>Pool Dilution dilution factor</t>
  </si>
  <si>
    <t>Final Pool_qPCR Dilution_factor</t>
  </si>
  <si>
    <t>Sequencing_SAV_RS_Error_Rate_35_cycle_Percent</t>
  </si>
  <si>
    <t>Sequencing_SAV_RunSummary_Error Rate 35 cycle (%)</t>
  </si>
  <si>
    <t>barcode-mismatches</t>
  </si>
  <si>
    <t>Takara - SMARTer DNA HT Dual Index Kit – 96N Set D</t>
  </si>
  <si>
    <t xml:space="preserve">Library dilution Dilution Volume </t>
  </si>
  <si>
    <t>Sample Quantitation (Intake or post-DNase treatment) ng MIN</t>
  </si>
  <si>
    <t>Pool_Dilution_TS_uL_added</t>
  </si>
  <si>
    <t>Pool Dilution top stock volume (uL) added</t>
  </si>
  <si>
    <t>Raw_AVG_nM</t>
  </si>
  <si>
    <t>Final Pool_qPCR Raw_avg_nM</t>
  </si>
  <si>
    <t>Sequencing_SAV_RS_Error_Rate_75_cycle_Percent</t>
  </si>
  <si>
    <t>Sequencing_SAV_RunSummary_Error Rate 75 cycle (%)</t>
  </si>
  <si>
    <t>use-bases-mask_Y,I,I,Y</t>
  </si>
  <si>
    <t>NuGen</t>
  </si>
  <si>
    <t>Library dilution Dilution Tech</t>
  </si>
  <si>
    <t>Sample Quantitation (Intake or post-DNase treatment) ng MAX</t>
  </si>
  <si>
    <t>Pool_Dilution_Water_uL_added</t>
  </si>
  <si>
    <t>Pool Dilution water volume (uL) added</t>
  </si>
  <si>
    <t>Size_bp</t>
  </si>
  <si>
    <t>Final Pool_qPCR Size</t>
  </si>
  <si>
    <t>Sequencing_SAV_RS_Error_Rate_100_cycle_Percent</t>
  </si>
  <si>
    <t>Sequencing_SAV_RunSummary_Error Rate 100 cycle (%)</t>
  </si>
  <si>
    <t>Clusters_Raw</t>
  </si>
  <si>
    <t>Library dilution Dilution Date</t>
  </si>
  <si>
    <t>Sample Quantitation (Intake or post-DNase treatment) ng MEDIAN</t>
  </si>
  <si>
    <t>Pool_Dilution_Notes</t>
  </si>
  <si>
    <t>Pool Dilution Notes</t>
  </si>
  <si>
    <t>Final Pool_qPCR Size_adj_nM</t>
  </si>
  <si>
    <t>Sequencing_SAV_RS_Intensity_Cycle_1</t>
  </si>
  <si>
    <t>Sequencing_SAV_RunSummary_Intensity Cycle 1</t>
  </si>
  <si>
    <t>ClustersPF</t>
  </si>
  <si>
    <t>Library dilution Tech</t>
  </si>
  <si>
    <t>Dilution_factor_AVG</t>
  </si>
  <si>
    <t>Library dilution Dilution Factor AVG</t>
  </si>
  <si>
    <t>Sample Quantitation (Intake or post-DNase treatment) ng CV</t>
  </si>
  <si>
    <t>Pool_Dilution_Bead_ratio</t>
  </si>
  <si>
    <t>Pool Dilution Bead ratio</t>
  </si>
  <si>
    <t>Final Pool_qPCR CV</t>
  </si>
  <si>
    <t>Sequencing_DEM_P_barcode-mismatches</t>
  </si>
  <si>
    <t>Sequencing_Demultiplexing_Parameters_barcode-mismatches</t>
  </si>
  <si>
    <t>Yield_MBases</t>
  </si>
  <si>
    <t>Library dilution Date</t>
  </si>
  <si>
    <t>Dilution_factor_MIN</t>
  </si>
  <si>
    <t>Library dilution Dilution Factor MIN</t>
  </si>
  <si>
    <t>QC_dilution_Agilent_nguL</t>
  </si>
  <si>
    <t>Dilution for Agilent instrumentation_Required conc.[ng/uL]</t>
  </si>
  <si>
    <t>Pool_Dilution_Gel_extraction_notes</t>
  </si>
  <si>
    <t>Pool Dilution Gel extraction notes</t>
  </si>
  <si>
    <t>Sequencing_DEM_P_use-bases-mask_Y,I,I,Y</t>
  </si>
  <si>
    <t>Sequencing_Demultiplexing_Parameters_use-bases-mask (Y*,I*,I*,Y*)</t>
  </si>
  <si>
    <t>Barcode_sequence_length</t>
  </si>
  <si>
    <t>Dilution_factor_MAX</t>
  </si>
  <si>
    <t>Library dilution Dilution Factor MAX</t>
  </si>
  <si>
    <t>RINe score Tech</t>
  </si>
  <si>
    <t>Pool_Dilution_Elution_Volume_uL</t>
  </si>
  <si>
    <t>Pool Dilution Elution Volme (uL)</t>
  </si>
  <si>
    <t>Sequencing_DEM_FCS_Clusters_Raw</t>
  </si>
  <si>
    <t>Sequencing_Demultiplexing_FCSummary_Clusters (Raw)</t>
  </si>
  <si>
    <t>Dilution_factor_MEDIAN</t>
  </si>
  <si>
    <t>Library dilution Dilution Factor MEDIAN</t>
  </si>
  <si>
    <t>RINe score Date</t>
  </si>
  <si>
    <t>Pool_Dilution_recleanedPool_PoolID</t>
  </si>
  <si>
    <t>Pool Dilution Recleaned PoolID</t>
  </si>
  <si>
    <t>Sequencing_DEM_FCS_ClustersPF</t>
  </si>
  <si>
    <t>Sequencing_Demultiplexing_FCSummary_Clusters(PF)</t>
  </si>
  <si>
    <t>Percent_of_the_lane</t>
  </si>
  <si>
    <t>Dilution_factor_CV</t>
  </si>
  <si>
    <t>Library dilution Dilution Factor CV</t>
  </si>
  <si>
    <t>RINe score File</t>
  </si>
  <si>
    <t>First_pass_RunID</t>
  </si>
  <si>
    <t>First-pass sequencing/ Index sequencing RunID</t>
  </si>
  <si>
    <t>Sequencing_DEM_FCS_Yield_MBases</t>
  </si>
  <si>
    <t>Sequencing_Demultiplexing_FCSummary_Yield (MBases)</t>
  </si>
  <si>
    <t>Percent_Perfect_barcode</t>
  </si>
  <si>
    <t>expected_nM_AVG</t>
  </si>
  <si>
    <t>Expected nM after dilution AVG</t>
  </si>
  <si>
    <t>RINe score Kit</t>
  </si>
  <si>
    <t>First_pass_total_number_PF_Clusters</t>
  </si>
  <si>
    <t>First-pass sequencing/ Index sequencing Total number of PF clusters</t>
  </si>
  <si>
    <t>Sequencing_DEM_PS_Barcode_sequence_length</t>
  </si>
  <si>
    <t>Sequencing_Demultiplexing_ProjectSummary_Barcode sequence length</t>
  </si>
  <si>
    <t>Percent_One_mismatch_barcode</t>
  </si>
  <si>
    <t>expected_nM_MIN</t>
  </si>
  <si>
    <t>Expected nM after dilution MIN</t>
  </si>
  <si>
    <t>RINe score Instrument</t>
  </si>
  <si>
    <t>First-pass sequencing/ Index sequencing PF_Clusters AVG</t>
  </si>
  <si>
    <t>Sequencing_DEM_PS_PF_Clusters_AVG</t>
  </si>
  <si>
    <t>Sequencing_Demultiplexing_ProjectSummary_PF Clusters_AVG</t>
  </si>
  <si>
    <t>Yield_Mbases</t>
  </si>
  <si>
    <t>expected_nM_MAX</t>
  </si>
  <si>
    <t>Expected nM after dilution MAX</t>
  </si>
  <si>
    <t>RINe score Dilution factor_AVG</t>
  </si>
  <si>
    <t>First-pass sequencing/ Index sequencing PF_Clusters MIN</t>
  </si>
  <si>
    <t>Sequencing_DEM_PS_PF_Clusters_MIN</t>
  </si>
  <si>
    <t>Sequencing_Demultiplexing_ProjectSummary_PF Clusters_MIN</t>
  </si>
  <si>
    <t>Percent_PF_Clusters</t>
  </si>
  <si>
    <t>expected_nM_MEDIAN</t>
  </si>
  <si>
    <t>Expected nM after dilution MEDIAN</t>
  </si>
  <si>
    <t>RINe score Dilution factor_MIN</t>
  </si>
  <si>
    <t>First-pass sequencing/ Index sequencing PF_Clusters MAX</t>
  </si>
  <si>
    <t>Sequencing_DEM_PS_PF_Clusters_MAX</t>
  </si>
  <si>
    <t>Sequencing_Demultiplexing_ProjectSummary_PF Clusters_MAX</t>
  </si>
  <si>
    <t>Percent_above_Q30_bases</t>
  </si>
  <si>
    <t>expected_nM_CV</t>
  </si>
  <si>
    <t>Expected nM after dilution CV</t>
  </si>
  <si>
    <t>RINe score Dilution factor_MAX</t>
  </si>
  <si>
    <t>First-pass sequencing/ Index sequencing PF_Clusters MEDIAN</t>
  </si>
  <si>
    <t>Sequencing_DEM_PS_PF_Clusters_MEDIAN</t>
  </si>
  <si>
    <t>Sequencing_Demultiplexing_ProjectSummary_PF Clusters_MEDIAN</t>
  </si>
  <si>
    <t>Mean_Quality_Score</t>
  </si>
  <si>
    <t>uL_remaining_TS_postD_AVG</t>
  </si>
  <si>
    <t>Library Top Stock volume (uL) remaining after dilution AVG</t>
  </si>
  <si>
    <t>RINe score Dilution factor_MEDIAN</t>
  </si>
  <si>
    <t>First-pass sequencing/ Index sequencing PF_Clusters CV</t>
  </si>
  <si>
    <t>Sequencing_DEM_PS_PF_Clusters_CV</t>
  </si>
  <si>
    <t>Sequencing_Demultiplexing_ProjectSummary_PF Clusters_CV</t>
  </si>
  <si>
    <t>uL_remaining_TS_postD_MIN</t>
  </si>
  <si>
    <t>Library Top Stock volume (uL) remaining after dilution MIN</t>
  </si>
  <si>
    <t>RINe score Dilution factor_CV</t>
  </si>
  <si>
    <t>First-pass sequencing/ Index sequencing Target AVG</t>
  </si>
  <si>
    <t>Sequencing_DEM_PS_Percent_of_the_lane_AVG</t>
  </si>
  <si>
    <t>Sequencing_Demultiplexing_ProjectSummary_% of the lane_AVG</t>
  </si>
  <si>
    <t>Library Prep Chemistry</t>
  </si>
  <si>
    <t>uL_remaining_TS_postD_MAX</t>
  </si>
  <si>
    <t>Library Top Stock volume (uL) remaining after dilution MAX</t>
  </si>
  <si>
    <t>RINe_AVG</t>
  </si>
  <si>
    <t>RINe score RINe AVG</t>
  </si>
  <si>
    <t>First-pass sequencing/ Index sequencing Target MIN</t>
  </si>
  <si>
    <t>Sequencing_DEM_PS_Percent_of_the_lane_MIN</t>
  </si>
  <si>
    <t>Sequencing_Demultiplexing_ProjectSummary_% of the lane_MIN</t>
  </si>
  <si>
    <t>uL_remaining_TS_postD_MEDIAN</t>
  </si>
  <si>
    <t>Library Top Stock volume (uL) remaining after dilution MEDIAN</t>
  </si>
  <si>
    <t>RINe_MIN</t>
  </si>
  <si>
    <t>RINe score RINe MIN</t>
  </si>
  <si>
    <t>First-pass sequencing/ Index sequencing Target MAX</t>
  </si>
  <si>
    <t>Sequencing_DEM_PS_Percent_of_the_lane_MAX</t>
  </si>
  <si>
    <t>Sequencing_Demultiplexing_ProjectSummary_% of the lane_MAX</t>
  </si>
  <si>
    <t>I agree to your best recommendation</t>
  </si>
  <si>
    <t>uL_remaining_TS_postD_CV</t>
  </si>
  <si>
    <t>Library Top Stock volume (uL) remaining after dilution CV</t>
  </si>
  <si>
    <t>RINe_MAX</t>
  </si>
  <si>
    <t>RINe score RINe MAX</t>
  </si>
  <si>
    <t>First-pass sequencing/ Index sequencing Target MEDIAN</t>
  </si>
  <si>
    <t>Sequencing_DEM_PS_Percent_of_the_lane_MEDIAN</t>
  </si>
  <si>
    <t>Sequencing_Demultiplexing_ProjectSummary_% of the lane_MEDIAN</t>
  </si>
  <si>
    <t>Library Dilution Quantitation Tech</t>
  </si>
  <si>
    <t>RINe_MEDIAN</t>
  </si>
  <si>
    <t>RINe score RINe MEDIAN</t>
  </si>
  <si>
    <t>First-pass sequencing/ Index sequencing Target CV</t>
  </si>
  <si>
    <t>Sequencing_DEM_PS_Percent_of_the_lane_CV</t>
  </si>
  <si>
    <t>Sequencing_Demultiplexing_ProjectSummary_% of the lane_CV</t>
  </si>
  <si>
    <t>16S rRNA metagenomics (Specify region in 'Additional Instructions')</t>
  </si>
  <si>
    <t>Library Dilution Quantitation Date</t>
  </si>
  <si>
    <t>RINe_CV</t>
  </si>
  <si>
    <t>RINe score RINe CV</t>
  </si>
  <si>
    <t>First-pass sequencing/ Index sequencing Off-target AVG</t>
  </si>
  <si>
    <t>Sequencing_DEM_PS_Percent_Perfect_barcode_AVG</t>
  </si>
  <si>
    <t>Sequencing_Demultiplexing_ProjectSummary_% Perfect barcode_AVG</t>
  </si>
  <si>
    <t>NEB: NEBNext Ultra II Directional RNA</t>
  </si>
  <si>
    <t>Library Dilution Quantitation File</t>
  </si>
  <si>
    <t>28S_18S_AVG</t>
  </si>
  <si>
    <t>RINe score 28S/18S AVG</t>
  </si>
  <si>
    <t>First-pass sequencing/ Index sequencing Off-target MIN</t>
  </si>
  <si>
    <t>Sequencing_DEM_PS_Percent_Perfect_barcode_MIN</t>
  </si>
  <si>
    <t>Sequencing_Demultiplexing_ProjectSummary_% Perfect barcode_MIN</t>
  </si>
  <si>
    <t>NEB: NEBNext Ultra II Directional RNA-DSC Modified Protocol</t>
  </si>
  <si>
    <t>Library Dilution Quantitation Kit</t>
  </si>
  <si>
    <t>28S_18S_MIN</t>
  </si>
  <si>
    <t>RINe score 28S/18S MIN</t>
  </si>
  <si>
    <t>First-pass sequencing/ Index sequencing Off-target MAX</t>
  </si>
  <si>
    <t>Sequencing_DEM_PS_Percent_Perfect_barcode_MAX</t>
  </si>
  <si>
    <t>Sequencing_Demultiplexing_ProjectSummary_% Perfect barcode_MAX</t>
  </si>
  <si>
    <t>NEB: NEBNext Ultra II Directional for FFPE</t>
  </si>
  <si>
    <t>Library Dilution Quantitation Instrument</t>
  </si>
  <si>
    <t>28S_18S_MAX</t>
  </si>
  <si>
    <t>RINe score 28S/18S MAX</t>
  </si>
  <si>
    <t>First-pass sequencing/ Index sequencing Off-target MEDIAN</t>
  </si>
  <si>
    <t>Sequencing_DEM_PS_Percent_Perfect_barcode_MEDIAN</t>
  </si>
  <si>
    <t>Sequencing_Demultiplexing_ProjectSummary_% Perfect barcode_MEDIAN</t>
  </si>
  <si>
    <t>NEB: NEBNext rRNA-Dep + SMARTer Stranded</t>
  </si>
  <si>
    <t>Library Dilution Quantitation Dilution_factor</t>
  </si>
  <si>
    <t>28S_18S_MEDIAN</t>
  </si>
  <si>
    <t>RINe score 28S/18S MEDIAN</t>
  </si>
  <si>
    <t>First-pass sequencing/ Index sequencing Off-target CV</t>
  </si>
  <si>
    <t>Sequencing_DEM_PS_Percent_Perfect_barcode_CV</t>
  </si>
  <si>
    <t>Sequencing_Demultiplexing_ProjectSummary_% Perfect barcode_CV</t>
  </si>
  <si>
    <t>NEB: NEBNext rRNA-Dep + SMARTer Univ Low</t>
  </si>
  <si>
    <t>Library Dilution Quantitation Volume</t>
  </si>
  <si>
    <t>28S_18S_CV</t>
  </si>
  <si>
    <t>RINe score 28S/18S CV</t>
  </si>
  <si>
    <t>First-pass sequencing/ Index sequencing "Clusters/uL" AVG</t>
  </si>
  <si>
    <t>Sequencing_DEM_PS_Percent_One_mismatch_barcode_AVG</t>
  </si>
  <si>
    <t>Sequencing_Demultiplexing_ProjectSummary_% One mismatch barcode_AVG</t>
  </si>
  <si>
    <t>NEB: NEB NEBNext Small RNA</t>
  </si>
  <si>
    <t>Library Dilution Quantitation Reps</t>
  </si>
  <si>
    <t>pguL_AVG</t>
  </si>
  <si>
    <t>RINe score pg/uL AVG</t>
  </si>
  <si>
    <t>First-pass sequencing/ Index sequencing "Clusters/uL" MIN</t>
  </si>
  <si>
    <t>Sequencing_DEM_PS_Percent_One_mismatch_barcode_MIN</t>
  </si>
  <si>
    <t>Sequencing_Demultiplexing_ProjectSummary_% One mismatch barcode_MIN</t>
  </si>
  <si>
    <t>NEB: NEBNext FFPE + NEBNext Ultra II DNA</t>
  </si>
  <si>
    <t>Library Dilution Quantitation Reads/Rep</t>
  </si>
  <si>
    <t>pguL_MIN</t>
  </si>
  <si>
    <t>RINe score pg/uL MIN</t>
  </si>
  <si>
    <t>First-pass sequencing/ Index sequencing "Clusters/uL" MAX</t>
  </si>
  <si>
    <t>Sequencing_DEM_PS_Percent_One_mismatch_barcode_MAX</t>
  </si>
  <si>
    <t>Sequencing_Demultiplexing_ProjectSummary_% One mismatch barcode_MAX</t>
  </si>
  <si>
    <t>NEB: NEBNext Ultra II DNA for ChIP</t>
  </si>
  <si>
    <t>Library Dilution Quantitation ng/uL AVG</t>
  </si>
  <si>
    <t>pguL_MAX</t>
  </si>
  <si>
    <t>RINe score pg/uL MAX</t>
  </si>
  <si>
    <t>First-pass sequencing/ Index sequencing "Clusters/uL" MEDIAN</t>
  </si>
  <si>
    <t>Sequencing_DEM_PS_Percent_One_mismatch_barcode_MEDIAN</t>
  </si>
  <si>
    <t>Sequencing_Demultiplexing_ProjectSummary_% One mismatch barcode_MEDIAN</t>
  </si>
  <si>
    <t>NEB: NEBNext Ultra II DNA</t>
  </si>
  <si>
    <t>Library Dilution Quantitation ng/uL MIN</t>
  </si>
  <si>
    <t>pguL_MEDIAN</t>
  </si>
  <si>
    <t>RINe score pg/uL MEDIAN</t>
  </si>
  <si>
    <t>First-pass sequencing/ Index sequencing "Clusters/uL" CV</t>
  </si>
  <si>
    <t>Sequencing_DEM_PS_Percent_One_mismatch_barcode_CV</t>
  </si>
  <si>
    <t>Sequencing_Demultiplexing_ProjectSummary_% One mismatch barcode_CV</t>
  </si>
  <si>
    <t>EpiMark Methylated DNA + NEBNext Ultra II DNA</t>
  </si>
  <si>
    <t>Library Dilution Quantitation ng/uL MAX</t>
  </si>
  <si>
    <t>pguL_CV</t>
  </si>
  <si>
    <t>RINe score pg/uL CV</t>
  </si>
  <si>
    <t>RE_Pooling Tech</t>
  </si>
  <si>
    <t>Sequencing_DEM_PS_Yield_Mbases_AVG</t>
  </si>
  <si>
    <t>Sequencing_Demultiplexing_ProjectSummary_Yield (Mbases)_AVG</t>
  </si>
  <si>
    <t>Library Dilution Quantitation ng/uL MEDIAN</t>
  </si>
  <si>
    <t>RIN score Tech</t>
  </si>
  <si>
    <t>RE_Pooling Project ID</t>
  </si>
  <si>
    <t>_ProjectID</t>
  </si>
  <si>
    <t>Sequencing_DEM_PS_Yield_Mbases_MIN</t>
  </si>
  <si>
    <t>Sequencing_Demultiplexing_ProjectSummary_Yield (Mbases)_MIN</t>
  </si>
  <si>
    <t>TruSeq Stranded mRNA-DSC modified Protocol</t>
  </si>
  <si>
    <t>Library Dilution Quantitation ng/uL CV</t>
  </si>
  <si>
    <t>RIN score Date</t>
  </si>
  <si>
    <t>RE_Pooling Date</t>
  </si>
  <si>
    <t>_Date</t>
  </si>
  <si>
    <t>Sequencing_DEM_PS_Yield_Mbases_MAX</t>
  </si>
  <si>
    <t>Sequencing_Demultiplexing_ProjectSummary_Yield (Mbases)_MAX</t>
  </si>
  <si>
    <t>Library Dilution Quantitation ng AVG</t>
  </si>
  <si>
    <t>RIN score File</t>
  </si>
  <si>
    <t>RE_Pooling Top Stock PoolID</t>
  </si>
  <si>
    <t>_TS_PoolID</t>
  </si>
  <si>
    <t>Sequencing_DEM_PS_Yield_Mbases_MEDIAN</t>
  </si>
  <si>
    <t>Sequencing_Demultiplexing_ProjectSummary_Yield (Mbases)_MEDIAN</t>
  </si>
  <si>
    <t>Library Dilution Quantitation ng MIN</t>
  </si>
  <si>
    <t>RIN score Kit</t>
  </si>
  <si>
    <t>RE_Pooling Notes</t>
  </si>
  <si>
    <t>_Notes</t>
  </si>
  <si>
    <t>Sequencing_DEM_PS_Yield_Mbases_CV</t>
  </si>
  <si>
    <t>Sequencing_Demultiplexing_ProjectSummary_Yield (Mbases)_CV</t>
  </si>
  <si>
    <t>Library Dilution Quantitation ng MAX</t>
  </si>
  <si>
    <t>RIN score Instrument</t>
  </si>
  <si>
    <t>RE_Pooling Final target nM for pool</t>
  </si>
  <si>
    <t>_pool_Target_final_nM</t>
  </si>
  <si>
    <t>Sequencing_DEM_PS_Percent_PF_Clusters_AVG</t>
  </si>
  <si>
    <t>Sequencing_Demultiplexing_ProjectSummary_% PF Clusters_AVG</t>
  </si>
  <si>
    <t>Library Dilution Quantitation ng MEDIAN</t>
  </si>
  <si>
    <t>RIN score Dilution factor_AVG</t>
  </si>
  <si>
    <t>RE_Pooling Final target volume for pool</t>
  </si>
  <si>
    <t>_pool_Target_final_volume</t>
  </si>
  <si>
    <t>Sequencing_DEM_PS_Percent_PF_Clusters_MIN</t>
  </si>
  <si>
    <t>Sequencing_Demultiplexing_ProjectSummary_% PF Clusters_MIN</t>
  </si>
  <si>
    <t>Library Dilution Quantitation ng CV</t>
  </si>
  <si>
    <t>RIN score Dilution factor_MIN</t>
  </si>
  <si>
    <t>RE_Pooling Final minimum fmoles in pool</t>
  </si>
  <si>
    <t>_pool_Minimum_fmoles</t>
  </si>
  <si>
    <t>Sequencing_DEM_PS_Percent_PF_Clusters_MAX</t>
  </si>
  <si>
    <t>Sequencing_Demultiplexing_ProjectSummary_% PF Clusters_MAX</t>
  </si>
  <si>
    <t>Library dilution calculations adj_ng/uL AVG</t>
  </si>
  <si>
    <t>RIN score Dilution factor_MAX</t>
  </si>
  <si>
    <t>RE_Pooling Final target fmoles in top stock pool</t>
  </si>
  <si>
    <t>_pool_Target_top_stock_fmoles</t>
  </si>
  <si>
    <t>Sequencing_DEM_PS_Percent_PF_Clusters_MEDIAN</t>
  </si>
  <si>
    <t>Sequencing_Demultiplexing_ProjectSummary_% PF Clusters_MEDIAN</t>
  </si>
  <si>
    <t>Library dilution calculations adj_ng/uL MIN</t>
  </si>
  <si>
    <t>RIN score Dilution factor_MEDIAN</t>
  </si>
  <si>
    <t>RE_Pooling Total number of samples in pool</t>
  </si>
  <si>
    <t>_pool_Total_number_samples_inPool</t>
  </si>
  <si>
    <t>Sequencing_DEM_PS_Percent_PF_Clusters_CV</t>
  </si>
  <si>
    <t>Sequencing_Demultiplexing_ProjectSummary_% PF Clusters_CV</t>
  </si>
  <si>
    <t>Library dilution calculations adj_ng/uL MAX</t>
  </si>
  <si>
    <t>RIN score Dilution factor_CV</t>
  </si>
  <si>
    <t>RE_Pooling Number of clusters (M) per samples</t>
  </si>
  <si>
    <t>_pool_number_clusters_perSample_inPool</t>
  </si>
  <si>
    <t>Sequencing_DEM_PS_Percent_above_Q30_bases_AVG</t>
  </si>
  <si>
    <t>Sequencing_Demultiplexing_ProjectSummary_% &gt;= Q30 bases_AVG</t>
  </si>
  <si>
    <t>Library dilution calculations adj_ng/uL MEDIAN</t>
  </si>
  <si>
    <t>RIN_AVG</t>
  </si>
  <si>
    <t>RIN score RIN AVG</t>
  </si>
  <si>
    <t>RE_Pooling Target number of clusters (M) required in data output</t>
  </si>
  <si>
    <t>_pool_Target_number_clusters_run</t>
  </si>
  <si>
    <t>Sequencing_DEM_PS_Percent_above_Q30_bases_MIN</t>
  </si>
  <si>
    <t>Sequencing_Demultiplexing_ProjectSummary_% &gt;= Q30 bases_MIN</t>
  </si>
  <si>
    <t>Library dilution calculations adj_ng/uL CV</t>
  </si>
  <si>
    <t>RIN_MIN</t>
  </si>
  <si>
    <t>RIN score RIN MIN</t>
  </si>
  <si>
    <t>RE_Pooling Total fmoles in pool</t>
  </si>
  <si>
    <t>_pool_Total_fmoles_inPool</t>
  </si>
  <si>
    <t>Sequencing_DEM_PS_Percent_above_Q30_bases_MAX</t>
  </si>
  <si>
    <t>Sequencing_Demultiplexing_ProjectSummary_% &gt;= Q30 bases_MAX</t>
  </si>
  <si>
    <t>uL_remaining_Dil_postQ_AVG</t>
  </si>
  <si>
    <t>Library dilution calculations Remaining total volume (uL) after Quantitation AVG</t>
  </si>
  <si>
    <t>RIN_MAX</t>
  </si>
  <si>
    <t>RIN score RIN MAX</t>
  </si>
  <si>
    <t>RE_Pooling Final pool volume (uL)</t>
  </si>
  <si>
    <t>_pool_Total_uL_inPool</t>
  </si>
  <si>
    <t>Sequencing_DEM_PS_Percent_above_Q30_bases_MEDIAN</t>
  </si>
  <si>
    <t>Sequencing_Demultiplexing_ProjectSummary_% &gt;= Q30 bases_MEDIAN</t>
  </si>
  <si>
    <t>uL_remaining_Dil_postQ_MIN</t>
  </si>
  <si>
    <t>Library dilution calculations Remaining total volume (uL) after Quantitation MIN</t>
  </si>
  <si>
    <t>RIN_MEDIAN</t>
  </si>
  <si>
    <t>RIN score RIN MEDIAN</t>
  </si>
  <si>
    <t>RE_Pooling Final pool Molarity (nM)</t>
  </si>
  <si>
    <t>_pool_Total_nM_inPool</t>
  </si>
  <si>
    <t>Sequencing_DEM_PS_Percent_above_Q30_bases_CV</t>
  </si>
  <si>
    <t>Sequencing_Demultiplexing_ProjectSummary_% &gt;= Q30 bases_CV</t>
  </si>
  <si>
    <t>uL_remaining_Dil_postQ_MAX</t>
  </si>
  <si>
    <t>Library dilution calculations Remaining total volume (uL) after Quantitation MAX</t>
  </si>
  <si>
    <t>RIN_CV</t>
  </si>
  <si>
    <t>RIN score RIN CV</t>
  </si>
  <si>
    <t>RE_Pooling volume (uL) added per sample AVG</t>
  </si>
  <si>
    <t>_sample_uL_added_AVG</t>
  </si>
  <si>
    <t>Sequencing_DEM_PS_Mean_Quality_Score_AVG</t>
  </si>
  <si>
    <t>Sequencing_Demultiplexing_ProjectSummary_Mean Quality Score_AVG</t>
  </si>
  <si>
    <t>uL_remaining_Dil_postQ_MEDIAN</t>
  </si>
  <si>
    <t>Library dilution calculations Remaining total volume (uL) after Quantitation MEDIAN</t>
  </si>
  <si>
    <t>RIN score 28S/18S AVG</t>
  </si>
  <si>
    <t>RE_Pooling volume (uL) added per sample MIN</t>
  </si>
  <si>
    <t>_sample_uL_added_MIN</t>
  </si>
  <si>
    <t>Sequencing_DEM_PS_Mean_Quality_Score_MIN</t>
  </si>
  <si>
    <t>Sequencing_Demultiplexing_ProjectSummary_Mean Quality Score_MIN</t>
  </si>
  <si>
    <t>uL_remaining_Dil_postQ_CV</t>
  </si>
  <si>
    <t>Library dilution calculations Remaining total volume (uL) after Quantitation CV</t>
  </si>
  <si>
    <t>RIN score 28S/18S MIN</t>
  </si>
  <si>
    <t>RE_Pooling volume (uL) added per sample MAX</t>
  </si>
  <si>
    <t>_sample_uL_added_MAX</t>
  </si>
  <si>
    <t>Sequencing_DEM_PS_Mean_Quality_Score_MAX</t>
  </si>
  <si>
    <t>Sequencing_Demultiplexing_ProjectSummary_Mean Quality Score_MAX</t>
  </si>
  <si>
    <t>Library dilution calculations nM AVG</t>
  </si>
  <si>
    <t>RIN score 28S/18S MAX</t>
  </si>
  <si>
    <t>RE_Pooling volume (uL) added per sample MEDIAN</t>
  </si>
  <si>
    <t>_sample_uL_added_MEDIAN</t>
  </si>
  <si>
    <t>Sequencing_DEM_PS_Mean_Quality_Score_MEDIAN</t>
  </si>
  <si>
    <t>Sequencing_Demultiplexing_ProjectSummary_Mean Quality Score_MEDIAN</t>
  </si>
  <si>
    <t>Library dilution calculations nM MIN</t>
  </si>
  <si>
    <t>RIN score 28S/18S MEDIAN</t>
  </si>
  <si>
    <t>RE_Pooling volume (uL) added per sample CV</t>
  </si>
  <si>
    <t>_sample_uL_added_CV</t>
  </si>
  <si>
    <t>Sequencing_DEM_PS_Mean_Quality_Score_CV</t>
  </si>
  <si>
    <t>Sequencing_Demultiplexing_ProjectSummary_Mean Quality Score_CV</t>
  </si>
  <si>
    <t>Library dilution calculations nM MAX</t>
  </si>
  <si>
    <t>RIN score 28S/18S CV</t>
  </si>
  <si>
    <t>RE_Pooling Dilution factor per sample AVG</t>
  </si>
  <si>
    <t>_sample_dilution_factor_AVG</t>
  </si>
  <si>
    <t>Library dilution calculations nM MEDIAN</t>
  </si>
  <si>
    <t>RIN score pg/uL AVG</t>
  </si>
  <si>
    <t>RE_Pooling Dilution factor per sample MIN</t>
  </si>
  <si>
    <t>_sample_dilution_factor_MIN</t>
  </si>
  <si>
    <t>Library dilution calculations nM CV</t>
  </si>
  <si>
    <t>RIN score pg/uL MIN</t>
  </si>
  <si>
    <t>RE_Pooling Dilution factor per sample MAX</t>
  </si>
  <si>
    <t>_sample_dilution_factor_MAX</t>
  </si>
  <si>
    <t>Library dilution calculations adj_ng AVG</t>
  </si>
  <si>
    <t>RIN score pg/uL MAX</t>
  </si>
  <si>
    <t>RE_Pooling Dilution factor per sample MEDIAN</t>
  </si>
  <si>
    <t>_sample_dilution_factor_MEDIAN</t>
  </si>
  <si>
    <t>Library dilution calculations adj_ng MIN</t>
  </si>
  <si>
    <t>RIN score pg/uL MEDIAN</t>
  </si>
  <si>
    <t>RE_Pooling Dilution factor per sample CV</t>
  </si>
  <si>
    <t>_sample_dilution_factor_CV</t>
  </si>
  <si>
    <t>Library dilution calculations adj_ng MAX</t>
  </si>
  <si>
    <t>RIN score pg/uL CV</t>
  </si>
  <si>
    <t>RE_Pooling nM per sample AVG</t>
  </si>
  <si>
    <t>_sample_nM_AVG</t>
  </si>
  <si>
    <t>Library dilution calculations adj_ng MEDIAN</t>
  </si>
  <si>
    <t>Pre-prep Summary ng/uL AVG</t>
  </si>
  <si>
    <t>RE_Pooling nM per sample MIN</t>
  </si>
  <si>
    <t>_sample_nM_MIN</t>
  </si>
  <si>
    <t>Library dilution calculations adj_ng CV</t>
  </si>
  <si>
    <t>Pre-prep Summary ng/uL MIN</t>
  </si>
  <si>
    <t>RE_Pooling nM per sample MAX</t>
  </si>
  <si>
    <t>_sample_nM_MAX</t>
  </si>
  <si>
    <t>Library Sizing TapeStation Tech</t>
  </si>
  <si>
    <t>Pre-prep Summary ng/uL MAX</t>
  </si>
  <si>
    <t>RE_Pooling nM per sample MEDIAN</t>
  </si>
  <si>
    <t>_sample_nM_MEDIAN</t>
  </si>
  <si>
    <t>Library Sizing TapeStation Date</t>
  </si>
  <si>
    <t>Pre-prep Summary ng/uL MEDIAN</t>
  </si>
  <si>
    <t>RE_Pooling nM per sample CV</t>
  </si>
  <si>
    <t>_sample_nM_CV</t>
  </si>
  <si>
    <t>Library Sizing TapeStation File</t>
  </si>
  <si>
    <t>Pre-prep Summary ng/uL CV</t>
  </si>
  <si>
    <t>RE_Pooling Proportion of pool per sample AVG</t>
  </si>
  <si>
    <t>_sample_pooling_proportion_AVG</t>
  </si>
  <si>
    <t>Library Sizing TapeStation Dilution_factor</t>
  </si>
  <si>
    <t>Pre-prep Summary ng AVG</t>
  </si>
  <si>
    <t>RE_Pooling Proportion of pool per sample MIN</t>
  </si>
  <si>
    <t>_sample_pooling_proportion_MIN</t>
  </si>
  <si>
    <t>Library Sizing TapeStation Kit</t>
  </si>
  <si>
    <t>Pre-prep Summary ng MIN</t>
  </si>
  <si>
    <t>RE_Pooling Proportion of pool per sample MAX</t>
  </si>
  <si>
    <t>_sample_pooling_proportion_MAX</t>
  </si>
  <si>
    <t>Library Sizing TapeStation Instrument</t>
  </si>
  <si>
    <t>Pre-prep Summary ng MAX</t>
  </si>
  <si>
    <t>RE_Pooling Proportion of pool per sample MEDIAN</t>
  </si>
  <si>
    <t>_sample_pooling_proportion_MEDIAN</t>
  </si>
  <si>
    <t>Library Sizing TapeStation From_[bp]</t>
  </si>
  <si>
    <t>Pre-prep Summary ng MEDIAN</t>
  </si>
  <si>
    <t>RE_Pooling Proportion of pool per sample CV</t>
  </si>
  <si>
    <t>_sample_pooling_proportion_CV</t>
  </si>
  <si>
    <t>Library Sizing TapeStation To_[bp]</t>
  </si>
  <si>
    <t>Pre-prep Summary ng CV</t>
  </si>
  <si>
    <t>RE_Pooling fmoles added per sample AVG</t>
  </si>
  <si>
    <t>_sample_fmoles_added_AVG</t>
  </si>
  <si>
    <t>Average_Size_bp_AVG</t>
  </si>
  <si>
    <t>Library Sizing TapeStation Average_Size_[bp] AVG</t>
  </si>
  <si>
    <t>uL_remaining_AVG</t>
  </si>
  <si>
    <t>Pre-prep Summary Vol_remaining AVG</t>
  </si>
  <si>
    <t>RE_Pooling fmoles added per sample MIN</t>
  </si>
  <si>
    <t>_sample_fmoles_added_MIN</t>
  </si>
  <si>
    <t>Average_Size_bp_MIN</t>
  </si>
  <si>
    <t>Library Sizing TapeStation Average_Size_[bp] MIN</t>
  </si>
  <si>
    <t>uL_remaining_MIN</t>
  </si>
  <si>
    <t>Pre-prep Summary Vol_remaining MIN</t>
  </si>
  <si>
    <t>RE_Pooling fmoles added per sample MAX</t>
  </si>
  <si>
    <t>_sample_fmoles_added_MAX</t>
  </si>
  <si>
    <t>Average_Size_bp_MAX</t>
  </si>
  <si>
    <t>Library Sizing TapeStation Average_Size_[bp] MAX</t>
  </si>
  <si>
    <t>uL_remaining_MAX</t>
  </si>
  <si>
    <t>Pre-prep Summary Vol_remaining MAX</t>
  </si>
  <si>
    <t>RE_Pooling fmoles added per sample MEDIAN</t>
  </si>
  <si>
    <t>_sample_fmoles_added_MEDIAN</t>
  </si>
  <si>
    <t>Average_Size_bp_MEDIAN</t>
  </si>
  <si>
    <t>Library Sizing TapeStation Average_Size_[bp] MEDIAN</t>
  </si>
  <si>
    <t>uL_remaining_MEDIAN</t>
  </si>
  <si>
    <t>Pre-prep Summary Vol_remaining MEDIAN</t>
  </si>
  <si>
    <t>RE_Pooling fmoles added per sample CV</t>
  </si>
  <si>
    <t>_sample_fmoles_added_CV</t>
  </si>
  <si>
    <t>Average_Size_bp_CV</t>
  </si>
  <si>
    <t>Library Sizing TapeStation Average_Size_[bp] CV</t>
  </si>
  <si>
    <t>uL_remaining_CV</t>
  </si>
  <si>
    <t>Pre-prep Summary Vol_remaining CV</t>
  </si>
  <si>
    <t>RE_Pooling # of clusters/sample per sample AVG</t>
  </si>
  <si>
    <t>_sample_number_clusters_required_AVG</t>
  </si>
  <si>
    <t>Conc_pguL_AVG</t>
  </si>
  <si>
    <t>Library Sizing TapeStation Conc._[pg/uL] AVG</t>
  </si>
  <si>
    <t>Library Preparation Tech</t>
  </si>
  <si>
    <t>RE_Pooling # of clusters/sample per sample MIN</t>
  </si>
  <si>
    <t>_sample_number_clusters_required_MIN</t>
  </si>
  <si>
    <t>Conc_pguL_MIN</t>
  </si>
  <si>
    <t>Library Sizing TapeStation Conc._[pg/uL] MIN</t>
  </si>
  <si>
    <t>Library Preparation Start Date</t>
  </si>
  <si>
    <t>RE_Pooling # of clusters/sample per sample MAX</t>
  </si>
  <si>
    <t>_sample_number_clusters_required_MAX</t>
  </si>
  <si>
    <t>Conc_pguL_MAX</t>
  </si>
  <si>
    <t>Library Sizing TapeStation Conc._[pg/uL] MAX</t>
  </si>
  <si>
    <t>Library Preparation Kit_name</t>
  </si>
  <si>
    <t>RE_Pooling # of clusters/sample per sample MEDIAN</t>
  </si>
  <si>
    <t>_sample_number_clusters_required_MEDIAN</t>
  </si>
  <si>
    <t>Conc_pguL_MEDIAN</t>
  </si>
  <si>
    <t>Library Sizing TapeStation Conc._[pg/uL] MEDIAN</t>
  </si>
  <si>
    <t>Library Preparation Kit_lot</t>
  </si>
  <si>
    <t>RE_Pooling # of clusters/sample per sample CV</t>
  </si>
  <si>
    <t>_sample_number_clusters_required_CV</t>
  </si>
  <si>
    <t>Conc_pguL_CV</t>
  </si>
  <si>
    <t>Library Sizing TapeStation Conc._[pg/uL] CV</t>
  </si>
  <si>
    <t>Library Preparation Protocol_version</t>
  </si>
  <si>
    <t>RE-Pool Dilution Tech</t>
  </si>
  <si>
    <t>_Dilution_Tech</t>
  </si>
  <si>
    <t>Region_Molarity_pmolL_AVG</t>
  </si>
  <si>
    <t>Library Sizing TapeStation Region_Molarity [pmol/l] AVG</t>
  </si>
  <si>
    <t>Library Preparation Input_dilution_factor</t>
  </si>
  <si>
    <t>RE-Pool Dilution Date</t>
  </si>
  <si>
    <t>_Dilution_Date</t>
  </si>
  <si>
    <t>Region_Molarity_pmolL_MIN</t>
  </si>
  <si>
    <t>Library Sizing TapeStation Region_Molarity [pmol/l] MIN</t>
  </si>
  <si>
    <t>Fragmentation_time_temp</t>
  </si>
  <si>
    <t>Library Preparation Fragmentation time/ temp</t>
  </si>
  <si>
    <t>RE-Pool Dilution PoolID</t>
  </si>
  <si>
    <t>_Dilution_PoolID</t>
  </si>
  <si>
    <t>Region_Molarity_pmolL_MAX</t>
  </si>
  <si>
    <t>Library Sizing TapeStation Region_Molarity [pmol/l] MAX</t>
  </si>
  <si>
    <t>FSS_notes</t>
  </si>
  <si>
    <t>Library Preparation FSS notes</t>
  </si>
  <si>
    <t>RE-Pool Dilution dilution factor</t>
  </si>
  <si>
    <t>_Dilution_Dilution_factor</t>
  </si>
  <si>
    <t>Region_Molarity_pmolL_MEDIAN</t>
  </si>
  <si>
    <t>Library Sizing TapeStation Region_Molarity [pmol/l] MEDIAN</t>
  </si>
  <si>
    <t>1st_bead_ratio</t>
  </si>
  <si>
    <t>Library Preparation 1st_bead_ratio</t>
  </si>
  <si>
    <t>RE-Pool Dilution top stock volume (uL) added</t>
  </si>
  <si>
    <t>_Dilution_TS_uL_added</t>
  </si>
  <si>
    <t>Region_Molarity_pmolL_CV</t>
  </si>
  <si>
    <t>Library Sizing TapeStation Region_Molarity [pmol/l] CV</t>
  </si>
  <si>
    <t>2nd_bead_ratio</t>
  </si>
  <si>
    <t>Library Preparation 2nd_bead_ratio</t>
  </si>
  <si>
    <t>RE-Pool Dilution water volume (uL) added</t>
  </si>
  <si>
    <t>_Dilution_Water_uL_added</t>
  </si>
  <si>
    <t>Percent_of_Total_AVG</t>
  </si>
  <si>
    <t>Library Sizing TapeStation %_of_Total AVG</t>
  </si>
  <si>
    <t>Library Preparation PCR_cycles</t>
  </si>
  <si>
    <t>RE-Pool Dilution Notes</t>
  </si>
  <si>
    <t>_Dilution_Notes</t>
  </si>
  <si>
    <t>Percent_of_Total_MIN</t>
  </si>
  <si>
    <t>Library Sizing TapeStation %_of_Total MIN</t>
  </si>
  <si>
    <t>Library Preparation Index_type</t>
  </si>
  <si>
    <t>RE-Pool Dilution Bead ratio</t>
  </si>
  <si>
    <t>_Dilution_Bead_ratio</t>
  </si>
  <si>
    <t>Percent_of_Total_MAX</t>
  </si>
  <si>
    <t>Library Sizing TapeStation %_of_Total MAX</t>
  </si>
  <si>
    <t>Input_ng_AVG</t>
  </si>
  <si>
    <t>Library Preparation Input_ng AVG</t>
  </si>
  <si>
    <t>RE-Pool Dilution Elution Volme (uL)</t>
  </si>
  <si>
    <t>_Dilution_Elution_Volume_uL</t>
  </si>
  <si>
    <t>Percent_of_Total_MEDIAN</t>
  </si>
  <si>
    <t>Library Sizing TapeStation %_of_Total MEDIAN</t>
  </si>
  <si>
    <t>Input_ng_MIN</t>
  </si>
  <si>
    <t>Library Preparation Input_ng MIN</t>
  </si>
  <si>
    <t>RE-Pool Dilution Recleaned PoolID</t>
  </si>
  <si>
    <t>_Dilution_recleanedPool_PoolID</t>
  </si>
  <si>
    <t>Percent_of_Total_CV</t>
  </si>
  <si>
    <t>Library Sizing TapeStation %_of_Total CV</t>
  </si>
  <si>
    <t>Input_ng_MAX</t>
  </si>
  <si>
    <t>Library Preparation Input_ng MAX</t>
  </si>
  <si>
    <t>avg_Insert_size_AVG</t>
  </si>
  <si>
    <t>Library Sizing TapeStation Average Insert Size AVG</t>
  </si>
  <si>
    <t>Input_ng_MEDIAN</t>
  </si>
  <si>
    <t>Library Preparation Input_ng MEDIAN</t>
  </si>
  <si>
    <t>avg_Insert_size_MIN</t>
  </si>
  <si>
    <t>Library Sizing TapeStation Average Insert Size MIN</t>
  </si>
  <si>
    <t>Input_ng_CV</t>
  </si>
  <si>
    <t>Library Preparation Input_ng CV</t>
  </si>
  <si>
    <t>avg_Insert_size_MAX</t>
  </si>
  <si>
    <t>Library Sizing TapeStation Average Insert Size MAX</t>
  </si>
  <si>
    <t>Input_uL_total_AVG</t>
  </si>
  <si>
    <t>Library Preparation Input_uL_total AVG</t>
  </si>
  <si>
    <t>avg_Insert_size_MEDIAN</t>
  </si>
  <si>
    <t>Library Sizing TapeStation Average Insert Size MEDIAN</t>
  </si>
  <si>
    <t>Input_uL_total_MIN</t>
  </si>
  <si>
    <t>Library Preparation Input_uL_total MIN</t>
  </si>
  <si>
    <t>avg_Insert_size_CV</t>
  </si>
  <si>
    <t>Library Sizing TapeStation Average Insert Size CV</t>
  </si>
  <si>
    <t>Input_uL_total_MAX</t>
  </si>
  <si>
    <t>Library Preparation Input_uL_total MAX</t>
  </si>
  <si>
    <t>avg_adapter_length</t>
  </si>
  <si>
    <t>Library Sizing TapeStation Average adapter length</t>
  </si>
  <si>
    <t>Input_uL_total_MEDIAN</t>
  </si>
  <si>
    <t>Library Preparation Input_uL_total MEDIAN</t>
  </si>
  <si>
    <t>Library Sizing Bioanalyzer Tech</t>
  </si>
  <si>
    <t>Input_uL_total_CV</t>
  </si>
  <si>
    <t>Library Preparation Input_uL_total CV</t>
  </si>
  <si>
    <t>Library Sizing Bioanalyzer Date</t>
  </si>
  <si>
    <t>Input_uL_sample_AVG</t>
  </si>
  <si>
    <t>Library Preparation Input_uL_sample AVG</t>
  </si>
  <si>
    <t>Library Sizing Bioanalyzer File</t>
  </si>
  <si>
    <t>Input_uL_sample_MIN</t>
  </si>
  <si>
    <t>Library Preparation Input_uL_sample MIN</t>
  </si>
  <si>
    <t>Library Sizing Bioanalyzer Dilution_factor</t>
  </si>
  <si>
    <t>Input_uL_sample_MAX</t>
  </si>
  <si>
    <t>Library Preparation Input_uL_sample MAX</t>
  </si>
  <si>
    <t>Library Sizing Bioanalyzer Kit</t>
  </si>
  <si>
    <t>Input_uL_sample_MEDIAN</t>
  </si>
  <si>
    <t>Library Preparation Input_uL_sample MEDIAN</t>
  </si>
  <si>
    <t>Library Sizing Bioanalyzer Instrument</t>
  </si>
  <si>
    <t>Input_uL_sample_CV</t>
  </si>
  <si>
    <t>Library Preparation Input_uL_sample CV</t>
  </si>
  <si>
    <t>Library Sizing Bioanalyzer From_[bp]</t>
  </si>
  <si>
    <t>Library Quantitation Tech</t>
  </si>
  <si>
    <t>Library Sizing Bioanalyzer To_[bp]</t>
  </si>
  <si>
    <t>Library Quantitation Date</t>
  </si>
  <si>
    <t>Corr_Area_AVG</t>
  </si>
  <si>
    <t>Library Sizing Bioanalyzer Corr_Area AVG</t>
  </si>
  <si>
    <t>Library Quantitation File</t>
  </si>
  <si>
    <t>Corr_Area_MIN</t>
  </si>
  <si>
    <t>Library Sizing Bioanalyzer Corr_Area MIN</t>
  </si>
  <si>
    <t>Library Quantitation Kit</t>
  </si>
  <si>
    <t>Corr_Area_MAX</t>
  </si>
  <si>
    <t>Library Sizing Bioanalyzer Corr_Area MAX</t>
  </si>
  <si>
    <t>Library Quantitation Instrument</t>
  </si>
  <si>
    <t>Corr_Area_MEDIAN</t>
  </si>
  <si>
    <t>Library Sizing Bioanalyzer Corr_Area MEDIAN</t>
  </si>
  <si>
    <t>Library Quantitation Dilution_factor</t>
  </si>
  <si>
    <t>Corr_Area_CV</t>
  </si>
  <si>
    <t>Library Sizing Bioanalyzer Corr_Area CV</t>
  </si>
  <si>
    <t>Library Quantitation Volume</t>
  </si>
  <si>
    <t>Library Sizing Bioanalyzer %_of_Total AVG</t>
  </si>
  <si>
    <t>Library Quantitation Reps</t>
  </si>
  <si>
    <t>Library Sizing Bioanalyzer %_of_Total MIN</t>
  </si>
  <si>
    <t>Library Quantitation Reads/Rep</t>
  </si>
  <si>
    <t>Library Sizing Bioanalyzer %_of_Total MAX</t>
  </si>
  <si>
    <t>Library Quantitation ng/uL AVG</t>
  </si>
  <si>
    <t>Library Sizing Bioanalyzer %_of_Total MEDIAN</t>
  </si>
  <si>
    <t>Library Quantitation ng/uL MIN</t>
  </si>
  <si>
    <t>Library Sizing Bioanalyzer %_of_Total CV</t>
  </si>
  <si>
    <t>Library Quantitation ng/uL MAX</t>
  </si>
  <si>
    <t>Library Sizing Bioanalyzer Average_Size_[bp] AVG</t>
  </si>
  <si>
    <t>Library Quantitation ng/uL MEDIAN</t>
  </si>
  <si>
    <t>Library Sizing Bioanalyzer Average_Size_[bp] MIN</t>
  </si>
  <si>
    <t>Library Quantitation ng/uL CV</t>
  </si>
  <si>
    <t>Library Sizing Bioanalyzer Average_Size_[bp] MAX</t>
  </si>
  <si>
    <t>Library Quantitation ng AVG</t>
  </si>
  <si>
    <t>Library Sizing Bioanalyzer Average_Size_[bp] MEDIAN</t>
  </si>
  <si>
    <t>Library Quantitation ng MIN</t>
  </si>
  <si>
    <t>Library Sizing Bioanalyzer Average_Size_[bp] CV</t>
  </si>
  <si>
    <t>Library Quantitation ng MAX</t>
  </si>
  <si>
    <t>Size_distribution_in_CV_percent_AVG</t>
  </si>
  <si>
    <t>Library Sizing Bioanalyzer Size_distribution_in_CV_[%] AVG</t>
  </si>
  <si>
    <t>Library Quantitation ng MEDIAN</t>
  </si>
  <si>
    <t>Size_distribution_in_CV_percent_MIN</t>
  </si>
  <si>
    <t>Library Sizing Bioanalyzer Size_distribution_in_CV_[%] MIN</t>
  </si>
  <si>
    <t>Library Quantitation ng CV</t>
  </si>
  <si>
    <t>Size_distribution_in_CV_percent_MAX</t>
  </si>
  <si>
    <t>Library Sizing Bioanalyzer Size_distribution_in_CV_[%] MAX</t>
  </si>
  <si>
    <t>Size_distribution_in_CV_percent_MEDIAN</t>
  </si>
  <si>
    <t>Library Sizing Bioanalyzer Size_distribution_in_CV_[%] MEDIAN</t>
  </si>
  <si>
    <t>Size_distribution_in_CV_percent_CV</t>
  </si>
  <si>
    <t>Library Sizing Bioanalyzer Size_distribution_in_CV_[%] CV</t>
  </si>
  <si>
    <t>Library Sizing Bioanalyzer Conc._[pg/uL] AVG</t>
  </si>
  <si>
    <t>Library Sizing Bioanalyzer Conc._[pg/uL] MIN</t>
  </si>
  <si>
    <t>Library Sizing Bioanalyzer Conc._[pg/uL] MAX</t>
  </si>
  <si>
    <t>Library total volume of top stock after quantitation and sizing AVG</t>
  </si>
  <si>
    <t>Library Sizing Bioanalyzer Conc._[pg/uL] MEDIAN</t>
  </si>
  <si>
    <t>Library total volume of top stock after quantitation and sizing MIN</t>
  </si>
  <si>
    <t>Library Sizing Bioanalyzer Conc._[pg/uL] CV</t>
  </si>
  <si>
    <t>Library total volume of top stock after quantitation and sizing MAX</t>
  </si>
  <si>
    <t>Molarity_pmolL_AVG</t>
  </si>
  <si>
    <t>Library Sizing Bioanalyzer Molarity_[pmol/l] AVG</t>
  </si>
  <si>
    <t>Library total volume of top stock after quantitation and sizing MEDIAN</t>
  </si>
  <si>
    <t>Molarity_pmolL_MIN</t>
  </si>
  <si>
    <t>Library Sizing Bioanalyzer Molarity_[pmol/l] MIN</t>
  </si>
  <si>
    <t>Library total volume of top stock after quantitation and sizing CV</t>
  </si>
  <si>
    <t>Molarity_pmolL_MAX</t>
  </si>
  <si>
    <t>Library Sizing Bioanalyzer Molarity_[pmol/l] MAX</t>
  </si>
  <si>
    <t>Library Calculations adjusted nM AVG</t>
  </si>
  <si>
    <t>Molarity_pmolL_MEDIAN</t>
  </si>
  <si>
    <t>Library Sizing Bioanalyzer Molarity_[pmol/l] MEDIAN</t>
  </si>
  <si>
    <t>Library Calculations adjusted nM MIN</t>
  </si>
  <si>
    <t>Molarity_pmolL_CV</t>
  </si>
  <si>
    <t>Library Sizing Bioanalyzer Molarity_[pmol/l] CV</t>
  </si>
  <si>
    <t>Library Calculations adjusted nM MAX</t>
  </si>
  <si>
    <t>Library Sizing Bioanalyzer Average Insert Size AVG</t>
  </si>
  <si>
    <t>Library Calculations adjusted nM MEDIAN</t>
  </si>
  <si>
    <t>Library Sizing Bioanalyzer Average Insert Size MIN</t>
  </si>
  <si>
    <t>Library Calculations adjusted nM CV</t>
  </si>
  <si>
    <t>Library Sizing Bioanalyzer Average Insert Size MAX</t>
  </si>
  <si>
    <t>Library Sizing Bioanalyzer Average Insert Size MEDIAN</t>
  </si>
  <si>
    <t>Library Sizing Bioanalyzer Average Insert Size CV</t>
  </si>
  <si>
    <t>Library Sizing Bioanalyzer Average adapter length</t>
  </si>
  <si>
    <t xml:space="preserve">Library Dilution Dilution Factor </t>
  </si>
  <si>
    <t xml:space="preserve">Library Dilution Total Volume (uL) </t>
  </si>
  <si>
    <t>Library Dilution Dilution Factor AVG</t>
  </si>
  <si>
    <t>Library Dilution Dilution Tech</t>
  </si>
  <si>
    <t>Library Dilution Dilution Factor MIN</t>
  </si>
  <si>
    <t>Library Dilution Dilution Date</t>
  </si>
  <si>
    <t>Library Dilution Dilution Factor MAX</t>
  </si>
  <si>
    <t>Library Dilution Dilution Factor MEDIAN</t>
  </si>
  <si>
    <t>Library Dilution Dilution Factor CV</t>
  </si>
  <si>
    <t>Library Dilution Calculations adj_ng/uL AVG</t>
  </si>
  <si>
    <t>Library Dilution Calculations adj_ng/uL MIN</t>
  </si>
  <si>
    <t>Library Dilution Calculations adj_ng/uL MAX</t>
  </si>
  <si>
    <t>Library Dilution Calculations adj_ng/uL MEDIAN</t>
  </si>
  <si>
    <t>Library Dilution Calculations adj_ng/uL CV</t>
  </si>
  <si>
    <t>Library Dilution Calculations Remaining total volume (uL) after Quantitation AVG</t>
  </si>
  <si>
    <t>Library Dilution Calculations Remaining total volume (uL) after Quantitation MIN</t>
  </si>
  <si>
    <t>Library Dilution Calculations Remaining total volume (uL) after Quantitation MAX</t>
  </si>
  <si>
    <t>Library Dilution Calculations Remaining total volume (uL) after Quantitation MEDIAN</t>
  </si>
  <si>
    <t>Library Dilution Calculations Remaining total volume (uL) after Quantitation CV</t>
  </si>
  <si>
    <t>Library Dilution Calculations nM AVG</t>
  </si>
  <si>
    <t>Library Dilution Calculations nM MIN</t>
  </si>
  <si>
    <t>Library Dilution Calculations nM MAX</t>
  </si>
  <si>
    <t>Library Dilution Calculations nM MEDIAN</t>
  </si>
  <si>
    <t>Library Dilution Calculations nM CV</t>
  </si>
  <si>
    <t>Library Dilution Calculations adj_ng AVG</t>
  </si>
  <si>
    <t>Library Dilution Calculations adj_ng MIN</t>
  </si>
  <si>
    <t>Library Dilution Calculations adj_ng MAX</t>
  </si>
  <si>
    <t>Library Dilution Calculations adj_ng MEDIAN</t>
  </si>
  <si>
    <t>Library Dilution Calculations adj_ng CV</t>
  </si>
  <si>
    <t>Do not forget to enter this info</t>
  </si>
  <si>
    <t>Any information not completed/ samples submitted in wrong format will lead to significant delay in projects</t>
  </si>
  <si>
    <t>Y/N</t>
  </si>
  <si>
    <t>For example if it is a custom run or custom library prep, etc.</t>
  </si>
  <si>
    <t>Enter Y/N accordingly</t>
  </si>
  <si>
    <t>There will be significant delay in processing your project if the samples are submitted in different format or loose tubes or strips.</t>
  </si>
  <si>
    <t>Part A</t>
  </si>
  <si>
    <t>Part B</t>
  </si>
  <si>
    <t>Please completely fill out the project information section(Part A), then type</t>
  </si>
  <si>
    <r>
      <rPr>
        <b/>
        <sz val="12"/>
        <color rgb="FFFF0000"/>
        <rFont val="Calibri"/>
        <family val="2"/>
        <scheme val="minor"/>
      </rPr>
      <t>Y(yes) or N(no)</t>
    </r>
    <r>
      <rPr>
        <sz val="12"/>
        <color theme="1"/>
        <rFont val="Calibri"/>
        <family val="2"/>
        <scheme val="minor"/>
      </rPr>
      <t xml:space="preserve"> into each appropriate checklist box (Part B) below to confirm.</t>
    </r>
  </si>
  <si>
    <t>Do not delete a column or row in this sheet. Simply 'Clear' the cells and enter the information again</t>
  </si>
  <si>
    <t>Sample type</t>
  </si>
  <si>
    <t>Sample contains pathogen?</t>
  </si>
  <si>
    <t>Sample organism</t>
  </si>
  <si>
    <t>Pathogen is inactivated by deconaminent?</t>
  </si>
  <si>
    <t>Genomic DNA</t>
  </si>
  <si>
    <t>Tissue</t>
  </si>
  <si>
    <t>Sample is free of fixatives and solvents (e.g. FA, GA, MeCN, TFA, phenols?</t>
  </si>
  <si>
    <t>other (please specify in next line):</t>
  </si>
  <si>
    <t>YES</t>
  </si>
  <si>
    <t>NO</t>
  </si>
  <si>
    <t># of samples for processing</t>
  </si>
  <si>
    <t>Sample processing type requested</t>
  </si>
  <si>
    <t>Requested total # of reads per sample (M)</t>
  </si>
  <si>
    <t>other, specify here</t>
  </si>
  <si>
    <t>Thank you for submitting to the Omics Resource Centre (ORC)! Complete both Part A and B</t>
  </si>
  <si>
    <t>Nuclei acid extraction required?</t>
  </si>
  <si>
    <t>Nucleic acid treatment performed at the ORC?</t>
  </si>
  <si>
    <t>DNAse treatment by ORC required</t>
  </si>
  <si>
    <t>RNAse treatment by ORC required</t>
  </si>
  <si>
    <t>NO, I have performed my own treatment.</t>
  </si>
  <si>
    <t>If customer prepared NGS library, please detail</t>
  </si>
  <si>
    <t>NGS service required</t>
  </si>
  <si>
    <t>Sample processing Required</t>
  </si>
  <si>
    <t>Specific instructions (e.g. fold coverage per sample)</t>
  </si>
  <si>
    <t>Fast Service - pool my samples with others (no specificiation)</t>
  </si>
  <si>
    <t>I've run Quant-IT/TapeStation (traces attached), and my samples have a RIN score of &gt;8.0.</t>
  </si>
  <si>
    <t>I'm requesting a sample QC (TapeStation) service from the ORC, who will be in touch if any samples are below requirements.</t>
  </si>
  <si>
    <t>DNase treatment and BioAnalyzer service are offered by the ORC. Please request this on your quote.</t>
  </si>
  <si>
    <t>*Certain library prep methods can work with lower RIN scores (see below). Please consult with the ORC for altered input requirements.</t>
  </si>
  <si>
    <t>If other nucleic acid treatments are required (e.g. host DNA depletion), please detail</t>
  </si>
  <si>
    <t>Sample buffer</t>
  </si>
  <si>
    <t>Bacterial isolate (pelleted, stored @-80C)</t>
  </si>
  <si>
    <t>Is Nucleic Acid treatment required?</t>
  </si>
  <si>
    <t>AVITI 2x150 Sequencing Kit Cloudbreak UltraQ (per flow cell 800mio. reads, 240Gb)</t>
  </si>
  <si>
    <t>AVITI 2x75 Sequencing Kit Cloudbreak FS Medium Output (per flow cell 500mio. reads, 75Gb)</t>
  </si>
  <si>
    <t>AVITI 2x75 Sequencing Kit Cloudbreak FS High Output (per flow cell 1b. reads, 150Gb)</t>
  </si>
  <si>
    <t>AVITI 2x150 Sequencing Kit Cloudbreak FS Low Output (per flow cell 250mio. reads, 75Gb)</t>
  </si>
  <si>
    <t>AVITI 2x150 Sequencing Kit Cloudbreak FS Medium Output (per flow cell 500mio. reads, 150Gb)</t>
  </si>
  <si>
    <t>AVITI 2x150 Sequencing Kit Cloudbreak FS High Output (per flow cell 1b. reads, 300Gb)</t>
  </si>
  <si>
    <t>AVITI 2x300 Sequencing Kit Cloudbreak FS Medium Output (per flow cell 100mio. reads, 60Gb)</t>
  </si>
  <si>
    <t>AVITI 2x300 Sequencing Kit Cloudbreak FS High Output (per flow cell 300mio. reads, 180Gb)</t>
  </si>
  <si>
    <t>Varioskan ALF</t>
  </si>
  <si>
    <t>QuantStudio3</t>
  </si>
  <si>
    <t>KAPA Library Quantification Kit - Uni (500rxn, Roche kit #KK4824 cat#07960140001)</t>
  </si>
  <si>
    <t>Pool Data sheet</t>
  </si>
  <si>
    <t>Critical Info Sheet</t>
  </si>
  <si>
    <t>ORC_ID</t>
  </si>
  <si>
    <t>New Data Sheet</t>
  </si>
  <si>
    <t>Quantification kits - Intake</t>
  </si>
  <si>
    <t>Yes, I am submitting a crude sample.</t>
  </si>
  <si>
    <t>No, I am submitting genomic DNA.</t>
  </si>
  <si>
    <t>Feces</t>
  </si>
  <si>
    <t>Swabs</t>
  </si>
  <si>
    <t>Crude sample type</t>
  </si>
  <si>
    <t xml:space="preserve">Swabs (nasal/rectal/fecal/etc.) - </t>
  </si>
  <si>
    <t>Biofluids (e.g. Blood, Saliva, semen, miilk, etc)</t>
  </si>
  <si>
    <t>Bacterial culture</t>
  </si>
  <si>
    <t>Sample collection information</t>
  </si>
  <si>
    <t>Sample known to contain pathogens?</t>
  </si>
  <si>
    <t>Name of pathogen(s)?</t>
  </si>
  <si>
    <t>Pathogen delivered in decontaminant without VOC?</t>
  </si>
  <si>
    <t>Write "ORC" if you've requested Tapestation service from the ORC.</t>
  </si>
  <si>
    <t>General requirements for crude sample submission to the ORC (orc@usask.ca)</t>
  </si>
  <si>
    <t>Sample : DNA/RNA Shield™ ratio</t>
  </si>
  <si>
    <t>1:3 volumes</t>
  </si>
  <si>
    <t>Biological fluids (Whole blood)</t>
  </si>
  <si>
    <t>Saliva</t>
  </si>
  <si>
    <t>1:1 volumes</t>
  </si>
  <si>
    <t>1:9 volumes</t>
  </si>
  <si>
    <t>Treatment</t>
  </si>
  <si>
    <t>200ul</t>
  </si>
  <si>
    <t>Sample amount required</t>
  </si>
  <si>
    <t>25mg or less</t>
  </si>
  <si>
    <t>We do NOT perform sample fixation and fixative removal procedures!</t>
  </si>
  <si>
    <t>50mg or less</t>
  </si>
  <si>
    <t>200ul or less</t>
  </si>
  <si>
    <t>DNA/RNA Shield™ mandatory</t>
  </si>
  <si>
    <t>Environmental (fungi, soil)</t>
  </si>
  <si>
    <t>1:4 volumes</t>
  </si>
  <si>
    <t>1ml or less</t>
  </si>
  <si>
    <t>50mg/100ul or less</t>
  </si>
  <si>
    <t>submerged (typically 200ul)</t>
  </si>
  <si>
    <t>Sample fixated with classical methods but is twice washed and free of fixatives and solvents (e.g. FA, GA, MeCN, TFA, phenols)?</t>
  </si>
  <si>
    <r>
      <t xml:space="preserve">samples &gt;200ul need to be aliquoted to 200ul. </t>
    </r>
    <r>
      <rPr>
        <b/>
        <sz val="11"/>
        <color theme="1"/>
        <rFont val="Calibri Light"/>
        <family val="2"/>
        <scheme val="major"/>
      </rPr>
      <t>DNA/RNA Shield™ mandatory.</t>
    </r>
  </si>
  <si>
    <r>
      <t xml:space="preserve">Please contact the ORC </t>
    </r>
    <r>
      <rPr>
        <b/>
        <u/>
        <sz val="11"/>
        <color rgb="FFFF0000"/>
        <rFont val="Calibri Light"/>
        <family val="2"/>
        <scheme val="major"/>
      </rPr>
      <t>BEFORE</t>
    </r>
    <r>
      <rPr>
        <b/>
        <sz val="11"/>
        <color rgb="FFFF0000"/>
        <rFont val="Calibri Light"/>
        <family val="2"/>
        <scheme val="major"/>
      </rPr>
      <t xml:space="preserve"> starting your sample collection to consult on sample handling options! </t>
    </r>
  </si>
  <si>
    <r>
      <rPr>
        <b/>
        <sz val="11"/>
        <color theme="1"/>
        <rFont val="Calibri Light"/>
        <family val="2"/>
        <scheme val="major"/>
      </rPr>
      <t>DNA/RNA Shield™ mandatory</t>
    </r>
    <r>
      <rPr>
        <sz val="11"/>
        <color theme="1"/>
        <rFont val="Calibri Light"/>
        <family val="2"/>
        <scheme val="major"/>
      </rPr>
      <t>. Swab isolation method (see 'ORC_SOP003'): Thoroughly rinse mouth out with water before isolating cells. Brush the inside of the cheek with a buccal swab (synthetic not cotton tipped) for 15 seconds (approximately 20 brushes), making sure to cover the entire area of the inner
cheek. Rinse the brush into a 96-well plate or tube using DNA/RNA Shield™, swirl the swab a few times and remove swab.</t>
    </r>
  </si>
  <si>
    <t>submerged (or optionally rinsed)</t>
  </si>
  <si>
    <r>
      <rPr>
        <b/>
        <sz val="11"/>
        <color theme="1"/>
        <rFont val="Calibri Light"/>
        <family val="2"/>
      </rPr>
      <t>We highly recommend</t>
    </r>
    <r>
      <rPr>
        <sz val="11"/>
        <color theme="1"/>
        <rFont val="Calibri Light"/>
        <family val="2"/>
      </rPr>
      <t xml:space="preserve"> the </t>
    </r>
    <r>
      <rPr>
        <u/>
        <sz val="11"/>
        <color theme="1"/>
        <rFont val="Calibri Light"/>
        <family val="2"/>
      </rPr>
      <t>Zymo Research DNA/RNA Shield™ reagent [cat# R1100-50]</t>
    </r>
    <r>
      <rPr>
        <sz val="11"/>
        <color theme="1"/>
        <rFont val="Calibri Light"/>
        <family val="2"/>
      </rPr>
      <t xml:space="preserve">, as DNA and RNA stabilization solution for nucleic acids in any biological sample. This DNA and RNA stabilization solution preserves the genetic integrity and expression profiles of samples at </t>
    </r>
    <r>
      <rPr>
        <u/>
        <sz val="11"/>
        <rFont val="Calibri Light"/>
        <family val="2"/>
      </rPr>
      <t>ambient temperatures</t>
    </r>
    <r>
      <rPr>
        <sz val="11"/>
        <color theme="1"/>
        <rFont val="Calibri Light"/>
        <family val="2"/>
      </rPr>
      <t xml:space="preserve"> and </t>
    </r>
    <r>
      <rPr>
        <u/>
        <sz val="11"/>
        <color theme="1"/>
        <rFont val="Calibri Light"/>
        <family val="2"/>
      </rPr>
      <t>completely inactivates infectious agents</t>
    </r>
    <r>
      <rPr>
        <sz val="11"/>
        <color theme="1"/>
        <rFont val="Calibri Light"/>
        <family val="2"/>
      </rPr>
      <t xml:space="preserve"> (viruses, bacteria, fungi, &amp; parasites). Zymo Research DNA/RNA Shield™ reported no volatile organic compounds (VOCs) and as such samples preserved with this reagent can be handled without specific ventilation equipment (e.g. fume hood; https://zymoresearch.eu/collections/dna-rna-shield/products/dna-rna-shield). Samples treated with Zymo Research DNA/RNA Shield™ reagent [cat# R1100-50] as directed by the manufacturer can be submitted to the ORC at ambient temperature (</t>
    </r>
    <r>
      <rPr>
        <i/>
        <sz val="11"/>
        <color theme="1"/>
        <rFont val="Calibri Light"/>
        <family val="2"/>
      </rPr>
      <t>i.e.</t>
    </r>
    <r>
      <rPr>
        <sz val="11"/>
        <color theme="1"/>
        <rFont val="Calibri Light"/>
        <family val="2"/>
      </rPr>
      <t xml:space="preserve"> 4-30C) and are stabilized for up to 30 days (up to 7 days for &gt;35C). </t>
    </r>
    <r>
      <rPr>
        <b/>
        <sz val="11"/>
        <color theme="1"/>
        <rFont val="Calibri Light"/>
        <family val="2"/>
      </rPr>
      <t xml:space="preserve">Refer to detailed guidelines on reagent use further below in the 'Sample collection information' section or follow the manufacturer protocol under </t>
    </r>
    <r>
      <rPr>
        <b/>
        <u/>
        <sz val="11"/>
        <color theme="1"/>
        <rFont val="Calibri Light"/>
        <family val="2"/>
      </rPr>
      <t>https://zymoresearch.eu/collections/dna-rna-shield/products/dna-rna-shield</t>
    </r>
    <r>
      <rPr>
        <b/>
        <sz val="11"/>
        <color theme="1"/>
        <rFont val="Calibri Light"/>
        <family val="2"/>
      </rPr>
      <t>.</t>
    </r>
  </si>
  <si>
    <r>
      <t xml:space="preserve">We request that customers submit their crude samples in either barcoded sample collection 96-deepwell plates [BioSpec Products 2 ml Deep well Microplate, FisherSci cat# NC1428962] or tubes [Thermo Fisher Scientific Matrix™ 2D Barcoded Open-Top Storage Tubes, cat#: 3710]. Both, the barcoded sample plates (incl. cap mats) and tubes (incl caps) can </t>
    </r>
    <r>
      <rPr>
        <b/>
        <sz val="11"/>
        <color theme="1"/>
        <rFont val="Calibri Light"/>
        <family val="2"/>
        <scheme val="major"/>
      </rPr>
      <t>supplied by the ORC on request</t>
    </r>
    <r>
      <rPr>
        <sz val="11"/>
        <color theme="1"/>
        <rFont val="Calibri Light"/>
        <family val="2"/>
        <scheme val="major"/>
      </rPr>
      <t xml:space="preserve">. The recommended Zymo Research DNA/RNA Shield™ fixative reagent [cat# R1100-50] can be </t>
    </r>
    <r>
      <rPr>
        <b/>
        <sz val="11"/>
        <color theme="1"/>
        <rFont val="Calibri Light"/>
        <family val="2"/>
        <scheme val="major"/>
      </rPr>
      <t>supplied by the ORC on request</t>
    </r>
    <r>
      <rPr>
        <sz val="11"/>
        <color theme="1"/>
        <rFont val="Calibri Light"/>
        <family val="2"/>
        <scheme val="major"/>
      </rPr>
      <t>.</t>
    </r>
  </si>
  <si>
    <r>
      <t xml:space="preserve">Customers who request </t>
    </r>
    <r>
      <rPr>
        <b/>
        <u/>
        <sz val="11"/>
        <color theme="1"/>
        <rFont val="Calibri Light"/>
        <family val="2"/>
      </rPr>
      <t>small or total RNA extraction</t>
    </r>
    <r>
      <rPr>
        <sz val="11"/>
        <color theme="1"/>
        <rFont val="Calibri Light"/>
        <family val="2"/>
      </rPr>
      <t xml:space="preserve"> from their </t>
    </r>
    <r>
      <rPr>
        <u/>
        <sz val="11"/>
        <color theme="1"/>
        <rFont val="Calibri Light"/>
        <family val="2"/>
      </rPr>
      <t>decontaminated</t>
    </r>
    <r>
      <rPr>
        <sz val="11"/>
        <color theme="1"/>
        <rFont val="Calibri Light"/>
        <family val="2"/>
      </rPr>
      <t xml:space="preserve"> crude samples must store their samples at</t>
    </r>
    <r>
      <rPr>
        <b/>
        <sz val="11"/>
        <color theme="1"/>
        <rFont val="Calibri Light"/>
        <family val="2"/>
      </rPr>
      <t xml:space="preserve"> </t>
    </r>
    <r>
      <rPr>
        <b/>
        <u/>
        <sz val="11"/>
        <color theme="1"/>
        <rFont val="Calibri Light"/>
        <family val="2"/>
      </rPr>
      <t>-80C</t>
    </r>
    <r>
      <rPr>
        <sz val="11"/>
        <color theme="1"/>
        <rFont val="Calibri Light"/>
        <family val="2"/>
      </rPr>
      <t xml:space="preserve"> and submit their samples in a deep-freeze state (</t>
    </r>
    <r>
      <rPr>
        <i/>
        <sz val="11"/>
        <color theme="1"/>
        <rFont val="Calibri Light"/>
        <family val="2"/>
      </rPr>
      <t xml:space="preserve">i.e. </t>
    </r>
    <r>
      <rPr>
        <sz val="11"/>
        <color theme="1"/>
        <rFont val="Calibri Light"/>
        <family val="2"/>
      </rPr>
      <t>either locally in a LN2 transfer vessel or shipped on dry ice).</t>
    </r>
  </si>
  <si>
    <r>
      <rPr>
        <sz val="11"/>
        <color rgb="FFFF0000"/>
        <rFont val="Calibri Light"/>
        <family val="2"/>
        <scheme val="major"/>
      </rPr>
      <t xml:space="preserve">Please </t>
    </r>
    <r>
      <rPr>
        <b/>
        <sz val="11"/>
        <color rgb="FFFF0000"/>
        <rFont val="Calibri Light"/>
        <family val="2"/>
        <scheme val="major"/>
      </rPr>
      <t>DO NOT</t>
    </r>
    <r>
      <rPr>
        <sz val="11"/>
        <color rgb="FFFF0000"/>
        <rFont val="Calibri Light"/>
        <family val="2"/>
        <scheme val="major"/>
      </rPr>
      <t xml:space="preserve"> arrange samples on the plate or in this sheet like this:</t>
    </r>
  </si>
  <si>
    <r>
      <t>My samples meet the volume and mass requirements on the</t>
    </r>
    <r>
      <rPr>
        <sz val="12"/>
        <color rgb="FF56B400"/>
        <rFont val="Calibri"/>
        <family val="2"/>
        <scheme val="minor"/>
      </rPr>
      <t xml:space="preserve"> </t>
    </r>
    <r>
      <rPr>
        <b/>
        <sz val="12"/>
        <color rgb="FF56B400"/>
        <rFont val="Calibri"/>
        <family val="2"/>
        <scheme val="minor"/>
      </rPr>
      <t>Sample Requirements tabs</t>
    </r>
    <r>
      <rPr>
        <sz val="12"/>
        <color theme="1"/>
        <rFont val="Calibri"/>
        <family val="2"/>
        <scheme val="minor"/>
      </rPr>
      <t>.</t>
    </r>
  </si>
  <si>
    <t>I've added orc@usask.ca to FedEx tracking notifications.</t>
  </si>
  <si>
    <t>CFOAPAL</t>
  </si>
  <si>
    <t>Project title</t>
  </si>
  <si>
    <t>Hair follicle</t>
  </si>
  <si>
    <t>Solid tissue (Ear/tail, liver)</t>
  </si>
  <si>
    <t>ORC estimate #</t>
  </si>
  <si>
    <t>No, I am submitting single cell RNA.</t>
  </si>
  <si>
    <t>No, I am submitting small RNA.</t>
  </si>
  <si>
    <t>No, I am submitting total RNA.</t>
  </si>
  <si>
    <t>AVITI 2x75 Sequencing Kit Cloudbreak FS Low Output (per flow cell 100mio. reads, 15Gb)</t>
  </si>
  <si>
    <t>AVITI LoopSeq</t>
  </si>
  <si>
    <t>I've saved this file with the proper filename (e.g. JOHN_DOE_WCVM-ORC-25-0521-3.xlsx).</t>
  </si>
  <si>
    <t>Samples with unknown quality (e.g. no Qubit or microplate reader data and/or gel images submitted, or with quality below our stated thresholds are accepted, but on an "on risk" basis; the ORC cannot guarantee successful library preparation or sequencing of these "on risk" samples, and the customer remains financially liable for failed libraries. We additionally do not guarantee library performance of customer-prepared libraries, nor of challenging samples with high GC/AT content.</t>
  </si>
  <si>
    <r>
      <t xml:space="preserve">Please also note that </t>
    </r>
    <r>
      <rPr>
        <b/>
        <sz val="11"/>
        <color theme="1"/>
        <rFont val="Calibri Light"/>
        <family val="2"/>
      </rPr>
      <t>NanoDrop</t>
    </r>
    <r>
      <rPr>
        <sz val="11"/>
        <color theme="1"/>
        <rFont val="Calibri Light"/>
        <family val="2"/>
      </rPr>
      <t xml:space="preserve"> routinely overestimates concentration and as is </t>
    </r>
    <r>
      <rPr>
        <b/>
        <sz val="11"/>
        <color theme="1"/>
        <rFont val="Calibri Light"/>
        <family val="2"/>
      </rPr>
      <t>only accepted to test for sample purity NOT as quantification method</t>
    </r>
    <r>
      <rPr>
        <sz val="11"/>
        <color theme="1"/>
        <rFont val="Calibri Light"/>
        <family val="2"/>
      </rPr>
      <t>. Please use alternative nucleic quantification procedures (Qubit, Microplate readers) or book a quantification service with ORC.</t>
    </r>
  </si>
  <si>
    <t>any</t>
  </si>
  <si>
    <t>RNA: FFPE-RNA-Seq</t>
  </si>
  <si>
    <t>Sample QC (Tapestation)</t>
  </si>
  <si>
    <t>Sample quantification (SynergyLX)</t>
  </si>
  <si>
    <t>min. volume (ul)</t>
  </si>
  <si>
    <t>Process</t>
  </si>
  <si>
    <t>DNA: Amplicon sequencing and 16S/ITS rRNA metagenomics</t>
  </si>
  <si>
    <t>Samples that do not meet the stated quantity or quality minimums are accepted "on risk"; while we cannot guarantee successful library preparation of "on risk" samples, the customer remains financially liable for these preps.</t>
  </si>
  <si>
    <t>RNA: mRNA-Seq</t>
  </si>
  <si>
    <t>RNA: total RNA-Seq</t>
  </si>
  <si>
    <t>RNA: 3' mRNA-Seq</t>
  </si>
  <si>
    <t>Library pool</t>
  </si>
  <si>
    <t>min. conc. (nM)</t>
  </si>
  <si>
    <t>-</t>
  </si>
  <si>
    <t xml:space="preserve">&gt;20 follicles </t>
  </si>
  <si>
    <t>column-wise sample arrangement - 96 well plate</t>
  </si>
  <si>
    <t>Pathogen is inactivated by decontaminant?</t>
  </si>
  <si>
    <r>
      <t>Pathogenic sample delivered in decontaminant without VOC emissions (</t>
    </r>
    <r>
      <rPr>
        <b/>
        <i/>
        <sz val="12"/>
        <rFont val="Calibri"/>
        <family val="2"/>
        <scheme val="minor"/>
      </rPr>
      <t>e.g.</t>
    </r>
    <r>
      <rPr>
        <b/>
        <sz val="12"/>
        <rFont val="Calibri"/>
        <family val="2"/>
        <scheme val="minor"/>
      </rPr>
      <t xml:space="preserve"> Zymo Research DNA/RNA Shield™, cat# R1100-50)?</t>
    </r>
  </si>
  <si>
    <t>Nucleic acid extraction, QC and quantification</t>
  </si>
  <si>
    <r>
      <t xml:space="preserve">Hair samples can be collected in coin bags and stored at RT for up to a week. 1) Grab a sufficient number of tail hairs (20+) close to the root and pull in one quick motion to remove the hairs including the follicles. 2) Visually inspect that follicle are present. 3) Keep the hairs in a pinch under any circumstances and use standard single sided adhesive tape to wrap around the hair bundle approximately 2 cm above the follicles. 4) Trim the excess of hair shaft from the side opposite to the follicles behind the tape wrap. 5) Place the hair bundle with the tape wrap into a coin envelope and store at room temperature for up to 7 days. 6) In the lab, use a forceps move the hair out of the envelope. Position the forceps below the wrapping tape, pinch the hair bundle and cut off and dispose the adhesive tape wrap. 7) Transfer the remaining hair bundle with the follicles into a fresh nuclease-free sterile 2 ml micro tube. Alternatively, samples can be directly stored in 2 ml tubes at 4C or -20C for long term storage. </t>
    </r>
    <r>
      <rPr>
        <b/>
        <sz val="11"/>
        <color theme="1"/>
        <rFont val="Calibri Light"/>
        <family val="2"/>
        <scheme val="major"/>
      </rPr>
      <t>Prior to sample submission ALL hair samples are required to be clipped 1-2cm above the follicle and placed into 2ml microtubes.</t>
    </r>
    <r>
      <rPr>
        <sz val="11"/>
        <color theme="1"/>
        <rFont val="Calibri Light"/>
        <family val="2"/>
        <scheme val="major"/>
      </rPr>
      <t xml:space="preserve"> Hair samples can be submitted in a frozen/cooled state </t>
    </r>
    <r>
      <rPr>
        <b/>
        <sz val="11"/>
        <color theme="1"/>
        <rFont val="Calibri Light"/>
        <family val="2"/>
        <scheme val="major"/>
      </rPr>
      <t>OR</t>
    </r>
    <r>
      <rPr>
        <sz val="11"/>
        <color theme="1"/>
        <rFont val="Calibri Light"/>
        <family val="2"/>
        <scheme val="major"/>
      </rPr>
      <t xml:space="preserve"> submerged in DNA/RNA Shield™. </t>
    </r>
  </si>
  <si>
    <t>Reported  260/280 Ratio</t>
  </si>
  <si>
    <t>Reported  260/230 Ratio</t>
  </si>
  <si>
    <t>gDNA, plasmids, PCR products, cDNA, total RNA, mRNA, small RNA</t>
  </si>
  <si>
    <t>Sample QC</t>
  </si>
  <si>
    <t>Sample quantification</t>
  </si>
  <si>
    <t>Sample plate normalization (96-well format)</t>
  </si>
  <si>
    <t>Sample QC &amp; quantification</t>
  </si>
  <si>
    <t>Ribodepletion</t>
  </si>
  <si>
    <t>Nucleic acid extraction</t>
  </si>
  <si>
    <t>Direct sequencing (customer provided AVITI sequencing kit)</t>
  </si>
  <si>
    <t>Bundle: total RNA extraction + 3'mRNA-Seq (SOP012)</t>
  </si>
  <si>
    <t>Bundle: FFPE RNA extraction + 3'mRNA-Seq (SOP005)</t>
  </si>
  <si>
    <t>Bundle: total RNA extraction + total RNA-Seq (SOP013)</t>
  </si>
  <si>
    <t>Bundle: total RNA extraction + mRNA-Seq (SOP013)</t>
  </si>
  <si>
    <t>Bundle: FFPE RNA extraction + total RNA-Seq (SOP011)</t>
  </si>
  <si>
    <t>Bundle: total RNA extraction with bacterial mRNA enrichment + Metatranscriptome-Seq (SOP019)</t>
  </si>
  <si>
    <t>Bundle: total RNA extraction with bacterial mRNA enrichment and host RNA removal + Metatranscriptome-Seq (SOP019)</t>
  </si>
  <si>
    <t>3'mRNA-Seq (SOP012)</t>
  </si>
  <si>
    <t>mRNA-Seq (SOP013)</t>
  </si>
  <si>
    <t>total RNA-Seq (SOP013)</t>
  </si>
  <si>
    <t>Bundle: genomic DNA extraction + Whole Genome Sequencing (SOP007)</t>
  </si>
  <si>
    <t>Whole Genome Sequencing (SOP007)</t>
  </si>
  <si>
    <t>Bundle: Microbial RNA extraction + Metatranscriptome-Seq (SOP019)</t>
  </si>
  <si>
    <t>Bundle: Microbial DNA extraction + Metagenome-Seq (SOP009)</t>
  </si>
  <si>
    <t>Metagenome-Seq (SOP009)</t>
  </si>
  <si>
    <t>Bundle: DNA extraction + Amplicon-Seq | 16S (SOP006)</t>
  </si>
  <si>
    <t>Amplicon-Seq | 16S (SOP006)</t>
  </si>
  <si>
    <t>Custom SOP development</t>
  </si>
  <si>
    <t xml:space="preserve">Instrument booking </t>
  </si>
  <si>
    <t>Customer training</t>
  </si>
  <si>
    <t>Direct sequencing (sequencing kit included)</t>
  </si>
  <si>
    <t>&gt; RNA-free</t>
  </si>
  <si>
    <t>For DNA sample submissions we require gel images or BioAnalyzer/TapeStation traces. All DNA samples need to be RNA-free.
Both DNase treatment and TapeStation services are offered at ORC. Please request this on your quote.</t>
  </si>
  <si>
    <t xml:space="preserve">For RNA samples, DNA removal is required. We highly recommend the bead-based Invitrogen DNA-free DNA Removal Kit (cat# AM1906), as on-column digestion methods such as Qiagen RNase-Free DNase Set may lead to poor library quality. DNase treatment at the ORC is another convenient option. We additionally request that customers submit BioAnalyzer or TapeStation traces; RIN &gt;8 is required for guaranteed library success. TapeStation service by ORC is also offered as an alternative. We recommend submitting a 5 uL aliquot of each sample for QC in order to avoid freeze/thaw of main samples. </t>
  </si>
  <si>
    <r>
      <t xml:space="preserve">Samples should ideally be resuspended in </t>
    </r>
    <r>
      <rPr>
        <u/>
        <sz val="11"/>
        <color theme="1"/>
        <rFont val="Calibri Light"/>
        <family val="2"/>
        <scheme val="major"/>
      </rPr>
      <t>molecular biology grade water (RNAse-free; not DEPC treated) or EB (10mM TRIS, pH= 8.0-8.4, e.g. from Qiagen</t>
    </r>
    <r>
      <rPr>
        <b/>
        <u/>
        <sz val="11"/>
        <color theme="1"/>
        <rFont val="Calibri Light"/>
        <family val="2"/>
        <scheme val="major"/>
      </rPr>
      <t xml:space="preserve"> </t>
    </r>
    <r>
      <rPr>
        <u/>
        <sz val="11"/>
        <color theme="1"/>
        <rFont val="Calibri Light"/>
        <family val="2"/>
        <scheme val="major"/>
      </rPr>
      <t>cat#19086)</t>
    </r>
    <r>
      <rPr>
        <sz val="11"/>
        <color theme="1"/>
        <rFont val="Calibri Light"/>
        <family val="2"/>
        <scheme val="major"/>
      </rPr>
      <t xml:space="preserve"> as buffers such as TE contain contaminants that can interfere with downstream enzymatic reactions leading to library prep failure and processing delays.</t>
    </r>
  </si>
  <si>
    <t>RNA: Ribodepletion</t>
  </si>
  <si>
    <t xml:space="preserve">For crude samples, pathogen de-activation is required. All samples including those with unknown pathogen status need to be treated similar to pathogen-infested samples. The customer remains financially liable for missing or failed decontamination procedures. </t>
  </si>
  <si>
    <r>
      <rPr>
        <b/>
        <u/>
        <sz val="11"/>
        <color theme="1"/>
        <rFont val="Calibri Light"/>
        <family val="2"/>
      </rPr>
      <t>Customers who do use classical fixatives</t>
    </r>
    <r>
      <rPr>
        <sz val="11"/>
        <color theme="1"/>
        <rFont val="Calibri Light"/>
        <family val="2"/>
      </rPr>
      <t xml:space="preserve"> (glutaraldehyde, formaldehyde, formalin, acetone, acetic acid, trifluoroacetic acid) and decontaminants with high VOC emission </t>
    </r>
    <r>
      <rPr>
        <b/>
        <u/>
        <sz val="11"/>
        <color theme="1"/>
        <rFont val="Calibri Light"/>
        <family val="2"/>
      </rPr>
      <t>MUST remove the fixative/decontaminant</t>
    </r>
    <r>
      <rPr>
        <sz val="11"/>
        <color theme="1"/>
        <rFont val="Calibri Light"/>
        <family val="2"/>
      </rPr>
      <t xml:space="preserve"> by washing the samples twice with 70% ethanol, and remove any ethanol </t>
    </r>
    <r>
      <rPr>
        <u/>
        <sz val="11"/>
        <color theme="1"/>
        <rFont val="Calibri Light"/>
        <family val="2"/>
      </rPr>
      <t>BEFORE</t>
    </r>
    <r>
      <rPr>
        <sz val="11"/>
        <color theme="1"/>
        <rFont val="Calibri Light"/>
        <family val="2"/>
      </rPr>
      <t xml:space="preserve"> sample submission. Sample should be optimally submitted on ice packs to preserve DNA integrity.</t>
    </r>
  </si>
  <si>
    <r>
      <t>&lt;10</t>
    </r>
    <r>
      <rPr>
        <vertAlign val="superscript"/>
        <sz val="11"/>
        <color theme="1"/>
        <rFont val="Calibri Light"/>
        <family val="2"/>
        <scheme val="major"/>
      </rPr>
      <t>8</t>
    </r>
    <r>
      <rPr>
        <sz val="11"/>
        <color theme="1"/>
        <rFont val="Calibri Light"/>
        <family val="2"/>
        <scheme val="major"/>
      </rPr>
      <t xml:space="preserve"> bacterial cells pelleted or 2-3 bacterial colonies in DNA/RNA Shield™</t>
    </r>
  </si>
  <si>
    <r>
      <t xml:space="preserve">Can be submitted in a frozen state </t>
    </r>
    <r>
      <rPr>
        <b/>
        <sz val="11"/>
        <color theme="1"/>
        <rFont val="Calibri Light"/>
        <family val="2"/>
        <scheme val="major"/>
      </rPr>
      <t>OR</t>
    </r>
    <r>
      <rPr>
        <sz val="11"/>
        <color theme="1"/>
        <rFont val="Calibri Light"/>
        <family val="2"/>
        <scheme val="major"/>
      </rPr>
      <t xml:space="preserve"> in DNA/RNA Shield™ </t>
    </r>
    <r>
      <rPr>
        <b/>
        <sz val="11"/>
        <color theme="1"/>
        <rFont val="Calibri Light"/>
        <family val="2"/>
        <scheme val="major"/>
      </rPr>
      <t>OR</t>
    </r>
    <r>
      <rPr>
        <sz val="11"/>
        <color theme="1"/>
        <rFont val="Calibri Light"/>
        <family val="2"/>
        <scheme val="major"/>
      </rPr>
      <t xml:space="preserve"> classically fixated tissue. Classically fixated tissue must be washed with 70% ethanol and the ethanol must be removed prior to sample sumbission.</t>
    </r>
  </si>
  <si>
    <t>Reported Library preparation kit</t>
  </si>
  <si>
    <t>For user prepared libraries (kit name)</t>
  </si>
  <si>
    <t>Illumina DNA prep kit</t>
  </si>
  <si>
    <t>Reported Index/Adapter name</t>
  </si>
  <si>
    <t>For user prepared libraries</t>
  </si>
  <si>
    <t>UDP0001</t>
  </si>
  <si>
    <t>Figure 10951TA: Example of  Bioanalyzer RNA integrity number assessment (RIN score). Panel A. RNA isolated from HEK293 cells showing high integrity with RIN = 10. Panel B. RNA isolated from mouse heart tissue showing moderate integrity with RIN = 6.1. Panel C. RNA isolated from HEK293 cells showing very low integrity with RIN = 2.5. The 28S/18S rRNA ratios are given. Gel images from the 2100 Bioanalyzer are shown at the right with the 28S and 18S rRNA bands indicated.</t>
  </si>
  <si>
    <r>
      <t xml:space="preserve">Figure 10950TA: RNA analysis by agarose gel electrophoresis. The 28S and 18S rRNA bands are indicated. Lanes 1 and 2 are examples of intact RNA with a 28S:18S rRNA ratio of approximately 2:1. Lane 3 is an example of degraded RNA with RNA smearing below the 28S and 18S rRNA bands. </t>
    </r>
    <r>
      <rPr>
        <b/>
        <sz val="11"/>
        <color rgb="FF666666"/>
        <rFont val="Calibri Light"/>
        <family val="2"/>
      </rPr>
      <t>Lane 4 is an example of RNA degradation resulting in the loss of the 28S rRNA band and an accumulation of degraded RNA near the bottom of the gel. Lane 5 is an example of RNA with significant genomic DNA (gDNA) contamination.</t>
    </r>
  </si>
  <si>
    <t>- agarose gel image</t>
  </si>
  <si>
    <t>- Bioanalyzer/ tapestation traces</t>
  </si>
  <si>
    <t>I've DNase-treated my samples with a bead-based kit (e.g. Invitrogen DNA-free DNA Removal Kit, cat# AM1906).</t>
  </si>
  <si>
    <t>I've removed DNA from my samples with a column-based or other kit, and I understand that I will still be financially liable for failed libraries.</t>
  </si>
  <si>
    <t>I'm requesting DNase treatment from the ORC.</t>
  </si>
  <si>
    <t>I've removed RNA from my samples with a column-based or other kit, and I understand that I will still be financially liable for failed libraries.</t>
  </si>
  <si>
    <t>I'm requesting RNase treatment from the ORC.</t>
  </si>
  <si>
    <t>I've RNase-treated my samples with a bead-based kit (e.g., Zymo Research RNase A, cat# E1008-30).</t>
  </si>
  <si>
    <r>
      <t>I've run fluorometric quantification (e.g., Qubit, plate reader), and my samples are within required absorbance ranges on the</t>
    </r>
    <r>
      <rPr>
        <sz val="12"/>
        <color rgb="FF56B400"/>
        <rFont val="Calibri"/>
        <family val="2"/>
        <scheme val="minor"/>
      </rPr>
      <t xml:space="preserve"> </t>
    </r>
    <r>
      <rPr>
        <b/>
        <sz val="12"/>
        <color rgb="FF56B400"/>
        <rFont val="Calibri"/>
        <family val="2"/>
        <scheme val="minor"/>
      </rPr>
      <t>Sample Requirements tabs</t>
    </r>
    <r>
      <rPr>
        <sz val="12"/>
        <color theme="1"/>
        <rFont val="Calibri"/>
        <family val="2"/>
        <scheme val="minor"/>
      </rPr>
      <t>.</t>
    </r>
  </si>
  <si>
    <r>
      <t xml:space="preserve">Users need to cut sample in pieces not larger than 5mm in each dimensions! Can be submitted in a frozen state </t>
    </r>
    <r>
      <rPr>
        <b/>
        <sz val="11"/>
        <color theme="1"/>
        <rFont val="Calibri Light"/>
        <family val="2"/>
        <scheme val="major"/>
      </rPr>
      <t>OR</t>
    </r>
    <r>
      <rPr>
        <sz val="11"/>
        <color theme="1"/>
        <rFont val="Calibri Light"/>
        <family val="2"/>
        <scheme val="major"/>
      </rPr>
      <t xml:space="preserve"> in DNA/RNA Shield™ </t>
    </r>
    <r>
      <rPr>
        <b/>
        <sz val="11"/>
        <color theme="1"/>
        <rFont val="Calibri Light"/>
        <family val="2"/>
        <scheme val="major"/>
      </rPr>
      <t>OR</t>
    </r>
    <r>
      <rPr>
        <sz val="11"/>
        <color theme="1"/>
        <rFont val="Calibri Light"/>
        <family val="2"/>
        <scheme val="major"/>
      </rPr>
      <t xml:space="preserve"> classically fixated tissue. Classically fixated tissue mussed be washed with 70% ethanol and the ethanol must be removed prior to sample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</si>
</sst>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
  </numFmts>
  <fonts count="86"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theme="1"/>
      <name val="Calibri Light"/>
      <family val="2"/>
    </font>
    <font>
      <sz val="11"/>
      <name val="Calibri Light"/>
      <family val="2"/>
    </font>
    <font>
      <b/>
      <sz val="11"/>
      <color theme="1"/>
      <name val="Calibri Light"/>
      <family val="2"/>
    </font>
    <font>
      <b/>
      <sz val="11"/>
      <color rgb="FF69DC00"/>
      <name val="Calibri Light"/>
      <family val="2"/>
    </font>
    <font>
      <sz val="11"/>
      <color rgb="FF333333"/>
      <name val="Calibri Light"/>
      <family val="2"/>
    </font>
    <font>
      <u/>
      <sz val="11"/>
      <color rgb="FF333333"/>
      <name val="Calibri Light"/>
      <family val="2"/>
    </font>
    <font>
      <b/>
      <sz val="11"/>
      <color rgb="FF333333"/>
      <name val="Calibri Light"/>
      <family val="2"/>
    </font>
    <font>
      <sz val="11"/>
      <color rgb="FF666666"/>
      <name val="Calibri Light"/>
      <family val="2"/>
    </font>
    <font>
      <b/>
      <sz val="11"/>
      <color rgb="FF666666"/>
      <name val="Calibri Light"/>
      <family val="2"/>
    </font>
    <font>
      <u/>
      <sz val="11"/>
      <color theme="1"/>
      <name val="Calibri Light"/>
      <family val="2"/>
    </font>
    <font>
      <sz val="11"/>
      <color theme="1"/>
      <name val="Calibri"/>
      <family val="2"/>
      <scheme val="minor"/>
    </font>
    <font>
      <b/>
      <sz val="11"/>
      <color theme="1"/>
      <name val="Calibri Light"/>
      <family val="2"/>
      <scheme val="major"/>
    </font>
    <font>
      <sz val="11"/>
      <color theme="1"/>
      <name val="Calibri Light"/>
      <family val="2"/>
      <scheme val="major"/>
    </font>
    <font>
      <sz val="11"/>
      <color rgb="FFFF0000"/>
      <name val="Calibri Light"/>
      <family val="2"/>
      <scheme val="major"/>
    </font>
    <font>
      <sz val="10"/>
      <color theme="1"/>
      <name val="Calibri"/>
      <family val="2"/>
      <scheme val="minor"/>
    </font>
    <font>
      <b/>
      <sz val="10"/>
      <color theme="1"/>
      <name val="Calibri"/>
      <family val="2"/>
      <scheme val="minor"/>
    </font>
    <font>
      <sz val="12"/>
      <name val="Calibri"/>
      <family val="2"/>
      <scheme val="minor"/>
    </font>
    <font>
      <b/>
      <sz val="11"/>
      <color rgb="FFFF0000"/>
      <name val="Calibri Light"/>
      <family val="2"/>
      <scheme val="major"/>
    </font>
    <font>
      <b/>
      <sz val="10"/>
      <color theme="1"/>
      <name val="Calibri Light"/>
      <family val="2"/>
      <scheme val="major"/>
    </font>
    <font>
      <sz val="10"/>
      <color theme="1"/>
      <name val="Calibri Light"/>
      <family val="2"/>
      <scheme val="major"/>
    </font>
    <font>
      <i/>
      <sz val="11"/>
      <color theme="1"/>
      <name val="Calibri Light"/>
      <family val="2"/>
      <scheme val="major"/>
    </font>
    <font>
      <u/>
      <sz val="11"/>
      <color theme="10"/>
      <name val="Calibri"/>
      <family val="2"/>
      <scheme val="minor"/>
    </font>
    <font>
      <b/>
      <sz val="12"/>
      <color rgb="FFFF0000"/>
      <name val="Calibri"/>
      <family val="2"/>
      <scheme val="minor"/>
    </font>
    <font>
      <i/>
      <sz val="11"/>
      <color theme="1"/>
      <name val="Calibri Light"/>
      <family val="2"/>
    </font>
    <font>
      <b/>
      <sz val="12"/>
      <color indexed="81"/>
      <name val="Calibri"/>
      <family val="2"/>
    </font>
    <font>
      <sz val="12"/>
      <color indexed="81"/>
      <name val="Calibri"/>
      <family val="2"/>
    </font>
    <font>
      <b/>
      <sz val="10"/>
      <name val="Calibri Light"/>
      <family val="2"/>
    </font>
    <font>
      <b/>
      <sz val="10"/>
      <color rgb="FFFF0000"/>
      <name val="Calibri Light"/>
      <family val="2"/>
    </font>
    <font>
      <sz val="10"/>
      <name val="Calibri Light"/>
      <family val="2"/>
    </font>
    <font>
      <sz val="10"/>
      <color rgb="FFFF0000"/>
      <name val="Calibri Light"/>
      <family val="2"/>
    </font>
    <font>
      <sz val="10"/>
      <color theme="1"/>
      <name val="Calibri Light"/>
      <family val="2"/>
    </font>
    <font>
      <b/>
      <sz val="10"/>
      <color theme="1"/>
      <name val="Calibri Light"/>
      <family val="2"/>
    </font>
    <font>
      <sz val="10"/>
      <color theme="0"/>
      <name val="Calibri Light"/>
      <family val="2"/>
    </font>
    <font>
      <u/>
      <sz val="11"/>
      <color theme="11"/>
      <name val="Calibri"/>
      <family val="2"/>
      <scheme val="minor"/>
    </font>
    <font>
      <sz val="10"/>
      <color rgb="FF000000"/>
      <name val="Calibri"/>
      <family val="2"/>
      <scheme val="minor"/>
    </font>
    <font>
      <sz val="10"/>
      <color rgb="FF000000"/>
      <name val="Calibri Light"/>
      <family val="2"/>
    </font>
    <font>
      <sz val="10"/>
      <color rgb="FF404041"/>
      <name val="Calibri Light"/>
      <family val="2"/>
    </font>
    <font>
      <b/>
      <sz val="12"/>
      <color theme="1"/>
      <name val="Calibri"/>
      <family val="2"/>
      <scheme val="minor"/>
    </font>
    <font>
      <b/>
      <sz val="12"/>
      <color theme="5"/>
      <name val="Calibri"/>
      <family val="2"/>
      <scheme val="minor"/>
    </font>
    <font>
      <sz val="12"/>
      <color theme="5"/>
      <name val="Calibri"/>
      <family val="2"/>
      <scheme val="minor"/>
    </font>
    <font>
      <i/>
      <sz val="12"/>
      <color theme="1"/>
      <name val="Calibri"/>
      <family val="2"/>
      <scheme val="minor"/>
    </font>
    <font>
      <sz val="12"/>
      <color rgb="FF56B400"/>
      <name val="Calibri"/>
      <family val="2"/>
      <scheme val="minor"/>
    </font>
    <font>
      <b/>
      <sz val="12"/>
      <color rgb="FF56B400"/>
      <name val="Calibri"/>
      <family val="2"/>
      <scheme val="minor"/>
    </font>
    <font>
      <b/>
      <sz val="12"/>
      <name val="Calibri"/>
      <family val="2"/>
      <scheme val="minor"/>
    </font>
    <font>
      <b/>
      <i/>
      <sz val="10"/>
      <color theme="1"/>
      <name val="Calibri Light"/>
      <family val="2"/>
      <scheme val="major"/>
    </font>
    <font>
      <sz val="12"/>
      <color theme="1"/>
      <name val="Calibri Light"/>
      <family val="2"/>
      <scheme val="major"/>
    </font>
    <font>
      <b/>
      <sz val="18"/>
      <color theme="1"/>
      <name val="Calibri Light"/>
      <family val="2"/>
      <scheme val="major"/>
    </font>
    <font>
      <sz val="18"/>
      <color theme="1"/>
      <name val="Calibri Light"/>
      <family val="2"/>
      <scheme val="major"/>
    </font>
    <font>
      <b/>
      <i/>
      <sz val="18"/>
      <color theme="1"/>
      <name val="Calibri Light"/>
      <family val="2"/>
      <scheme val="major"/>
    </font>
    <font>
      <b/>
      <sz val="18"/>
      <name val="Calibri Light"/>
      <family val="2"/>
      <scheme val="major"/>
    </font>
    <font>
      <sz val="16"/>
      <color theme="1"/>
      <name val="Calibri Light"/>
      <family val="2"/>
      <scheme val="major"/>
    </font>
    <font>
      <b/>
      <sz val="16"/>
      <color theme="1"/>
      <name val="Calibri Light"/>
      <family val="2"/>
      <scheme val="major"/>
    </font>
    <font>
      <b/>
      <i/>
      <sz val="16"/>
      <color theme="1"/>
      <name val="Calibri Light"/>
      <family val="2"/>
      <scheme val="major"/>
    </font>
    <font>
      <b/>
      <i/>
      <sz val="11"/>
      <color rgb="FFFF0000"/>
      <name val="Calibri Light"/>
      <family val="2"/>
      <scheme val="major"/>
    </font>
    <font>
      <b/>
      <sz val="11"/>
      <color theme="1" tint="0.499984740745262"/>
      <name val="Calibri Light"/>
      <family val="2"/>
      <scheme val="major"/>
    </font>
    <font>
      <sz val="11"/>
      <color theme="1" tint="0.499984740745262"/>
      <name val="Calibri Light"/>
      <family val="2"/>
      <scheme val="major"/>
    </font>
    <font>
      <i/>
      <sz val="11"/>
      <color theme="1" tint="0.499984740745262"/>
      <name val="Calibri Light"/>
      <family val="2"/>
      <scheme val="major"/>
    </font>
    <font>
      <sz val="12"/>
      <name val="Calibri Light"/>
      <family val="2"/>
      <scheme val="major"/>
    </font>
    <font>
      <b/>
      <i/>
      <sz val="12"/>
      <color rgb="FFFF3300"/>
      <name val="Calibri Light"/>
      <family val="2"/>
      <scheme val="major"/>
    </font>
    <font>
      <b/>
      <sz val="12"/>
      <color rgb="FFFF3300"/>
      <name val="Calibri Light"/>
      <family val="2"/>
      <scheme val="major"/>
    </font>
    <font>
      <b/>
      <sz val="18"/>
      <name val="Calibri"/>
      <family val="2"/>
      <scheme val="minor"/>
    </font>
    <font>
      <sz val="12"/>
      <color rgb="FFD0CECE"/>
      <name val="Calibri"/>
      <family val="2"/>
      <scheme val="minor"/>
    </font>
    <font>
      <b/>
      <sz val="9"/>
      <color rgb="FFFF0000"/>
      <name val="Calibri Light"/>
      <family val="2"/>
      <scheme val="major"/>
    </font>
    <font>
      <b/>
      <sz val="10"/>
      <color rgb="FFFF0000"/>
      <name val="Calibri"/>
      <family val="2"/>
      <scheme val="minor"/>
    </font>
    <font>
      <b/>
      <sz val="14"/>
      <color theme="1"/>
      <name val="Calibri"/>
      <family val="2"/>
      <scheme val="minor"/>
    </font>
    <font>
      <sz val="12"/>
      <color rgb="FFFF0000"/>
      <name val="Calibri"/>
      <family val="2"/>
      <scheme val="minor"/>
    </font>
    <font>
      <b/>
      <i/>
      <sz val="12"/>
      <color theme="1"/>
      <name val="Calibri"/>
      <family val="2"/>
      <scheme val="minor"/>
    </font>
    <font>
      <b/>
      <sz val="12"/>
      <color rgb="FFFF0000"/>
      <name val="Calibri Light"/>
      <family val="2"/>
      <scheme val="major"/>
    </font>
    <font>
      <b/>
      <sz val="16"/>
      <color rgb="FF7030A0"/>
      <name val="Calibri"/>
      <family val="2"/>
      <scheme val="minor"/>
    </font>
    <font>
      <b/>
      <sz val="18"/>
      <color rgb="FFFF0000"/>
      <name val="Calibri Light"/>
      <family val="2"/>
      <scheme val="major"/>
    </font>
    <font>
      <b/>
      <sz val="10"/>
      <color rgb="FFFF3300"/>
      <name val="Calibri Light"/>
      <family val="2"/>
    </font>
    <font>
      <sz val="8"/>
      <name val="Calibri"/>
      <family val="2"/>
      <scheme val="minor"/>
    </font>
    <font>
      <b/>
      <i/>
      <sz val="12"/>
      <name val="Calibri"/>
      <family val="2"/>
      <scheme val="minor"/>
    </font>
    <font>
      <u/>
      <sz val="11"/>
      <name val="Calibri Light"/>
      <family val="2"/>
    </font>
    <font>
      <b/>
      <u/>
      <sz val="11"/>
      <color theme="1"/>
      <name val="Calibri Light"/>
      <family val="2"/>
    </font>
    <font>
      <b/>
      <u/>
      <sz val="11"/>
      <color theme="1"/>
      <name val="Calibri Light"/>
      <family val="2"/>
      <scheme val="major"/>
    </font>
    <font>
      <vertAlign val="superscript"/>
      <sz val="11"/>
      <color theme="1"/>
      <name val="Calibri Light"/>
      <family val="2"/>
      <scheme val="major"/>
    </font>
    <font>
      <b/>
      <u/>
      <sz val="11"/>
      <color rgb="FFFF0000"/>
      <name val="Calibri Light"/>
      <family val="2"/>
      <scheme val="major"/>
    </font>
    <font>
      <b/>
      <u/>
      <sz val="11"/>
      <color rgb="FFFF0000"/>
      <name val="Calibri Light"/>
      <family val="2"/>
    </font>
    <font>
      <sz val="12"/>
      <color rgb="FFFF0000"/>
      <name val="Calibri Light"/>
      <family val="2"/>
      <scheme val="major"/>
    </font>
    <font>
      <u/>
      <sz val="11"/>
      <color theme="1"/>
      <name val="Calibri"/>
      <family val="2"/>
      <scheme val="minor"/>
    </font>
    <font>
      <u/>
      <sz val="11"/>
      <color theme="1"/>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rgb="FFFFF5EB"/>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bgColor indexed="64"/>
      </patternFill>
    </fill>
    <fill>
      <patternFill patternType="solid">
        <fgColor theme="6"/>
        <bgColor indexed="64"/>
      </patternFill>
    </fill>
    <fill>
      <patternFill patternType="solid">
        <fgColor theme="3"/>
        <bgColor indexed="64"/>
      </patternFill>
    </fill>
    <fill>
      <patternFill patternType="solid">
        <fgColor theme="4" tint="0.79998168889431442"/>
        <bgColor rgb="FF000000"/>
      </patternFill>
    </fill>
    <fill>
      <patternFill patternType="solid">
        <fgColor theme="5"/>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2CC"/>
        <bgColor indexed="64"/>
      </patternFill>
    </fill>
    <fill>
      <patternFill patternType="solid">
        <fgColor rgb="FFFF9900"/>
        <bgColor indexed="64"/>
      </patternFill>
    </fill>
  </fills>
  <borders count="9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thin">
        <color theme="0" tint="-0.14996795556505021"/>
      </right>
      <top style="medium">
        <color auto="1"/>
      </top>
      <bottom style="thin">
        <color theme="0" tint="-0.14996795556505021"/>
      </bottom>
      <diagonal/>
    </border>
    <border>
      <left style="thin">
        <color theme="0" tint="-0.14996795556505021"/>
      </left>
      <right style="thin">
        <color theme="0" tint="-0.14996795556505021"/>
      </right>
      <top style="medium">
        <color auto="1"/>
      </top>
      <bottom style="thin">
        <color theme="0" tint="-0.14996795556505021"/>
      </bottom>
      <diagonal/>
    </border>
    <border>
      <left style="thin">
        <color theme="0" tint="-0.14996795556505021"/>
      </left>
      <right/>
      <top style="medium">
        <color auto="1"/>
      </top>
      <bottom style="thin">
        <color theme="0" tint="-0.14996795556505021"/>
      </bottom>
      <diagonal/>
    </border>
    <border>
      <left style="thin">
        <color theme="0" tint="-0.14996795556505021"/>
      </left>
      <right style="medium">
        <color auto="1"/>
      </right>
      <top style="medium">
        <color auto="1"/>
      </top>
      <bottom style="thin">
        <color theme="0" tint="-0.14996795556505021"/>
      </bottom>
      <diagonal/>
    </border>
    <border>
      <left style="medium">
        <color auto="1"/>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medium">
        <color auto="1"/>
      </right>
      <top/>
      <bottom/>
      <diagonal/>
    </border>
    <border>
      <left/>
      <right style="thin">
        <color theme="0" tint="-0.14996795556505021"/>
      </right>
      <top style="medium">
        <color auto="1"/>
      </top>
      <bottom style="thin">
        <color theme="0" tint="-0.14996795556505021"/>
      </bottom>
      <diagonal/>
    </border>
    <border>
      <left/>
      <right style="thin">
        <color theme="0" tint="-0.14996795556505021"/>
      </right>
      <top/>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theme="0" tint="-0.1499679555650502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diagonal/>
    </border>
    <border>
      <left/>
      <right/>
      <top/>
      <bottom style="thin">
        <color auto="1"/>
      </bottom>
      <diagonal/>
    </border>
    <border>
      <left style="thin">
        <color theme="0" tint="-0.14996795556505021"/>
      </left>
      <right style="medium">
        <color auto="1"/>
      </right>
      <top style="thin">
        <color theme="0" tint="-0.14996795556505021"/>
      </top>
      <bottom style="thin">
        <color theme="0" tint="-0.14996795556505021"/>
      </bottom>
      <diagonal/>
    </border>
    <border>
      <left/>
      <right/>
      <top style="medium">
        <color auto="1"/>
      </top>
      <bottom style="thin">
        <color theme="0" tint="-0.14996795556505021"/>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bottom/>
      <diagonal/>
    </border>
    <border>
      <left/>
      <right style="medium">
        <color rgb="FF000000"/>
      </right>
      <top style="thin">
        <color auto="1"/>
      </top>
      <bottom style="thin">
        <color auto="1"/>
      </bottom>
      <diagonal/>
    </border>
    <border>
      <left/>
      <right style="medium">
        <color rgb="FF000000"/>
      </right>
      <top/>
      <bottom style="thin">
        <color auto="1"/>
      </bottom>
      <diagonal/>
    </border>
    <border>
      <left style="medium">
        <color rgb="FF000000"/>
      </left>
      <right/>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
      <left style="medium">
        <color rgb="FF000000"/>
      </left>
      <right/>
      <top style="medium">
        <color rgb="FF000000"/>
      </top>
      <bottom style="thin">
        <color auto="1"/>
      </bottom>
      <diagonal/>
    </border>
    <border>
      <left style="medium">
        <color rgb="FF000000"/>
      </left>
      <right/>
      <top style="thin">
        <color auto="1"/>
      </top>
      <bottom style="thin">
        <color auto="1"/>
      </bottom>
      <diagonal/>
    </border>
    <border>
      <left style="medium">
        <color rgb="FF000000"/>
      </left>
      <right/>
      <top/>
      <bottom style="thin">
        <color auto="1"/>
      </bottom>
      <diagonal/>
    </border>
    <border>
      <left style="medium">
        <color rgb="FF000000"/>
      </left>
      <right/>
      <top style="thin">
        <color auto="1"/>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medium">
        <color auto="1"/>
      </right>
      <top style="thin">
        <color theme="0" tint="-0.14996795556505021"/>
      </top>
      <bottom/>
      <diagonal/>
    </border>
    <border>
      <left/>
      <right style="medium">
        <color auto="1"/>
      </right>
      <top style="thin">
        <color theme="0" tint="-0.14996795556505021"/>
      </top>
      <bottom/>
      <diagonal/>
    </border>
    <border>
      <left style="medium">
        <color auto="1"/>
      </left>
      <right/>
      <top style="medium">
        <color rgb="FF000000"/>
      </top>
      <bottom/>
      <diagonal/>
    </border>
    <border>
      <left/>
      <right style="medium">
        <color auto="1"/>
      </right>
      <top style="medium">
        <color rgb="FF000000"/>
      </top>
      <bottom/>
      <diagonal/>
    </border>
    <border>
      <left style="medium">
        <color auto="1"/>
      </left>
      <right style="medium">
        <color rgb="FF000000"/>
      </right>
      <top style="medium">
        <color rgb="FF000000"/>
      </top>
      <bottom/>
      <diagonal/>
    </border>
    <border>
      <left style="medium">
        <color auto="1"/>
      </left>
      <right style="medium">
        <color rgb="FF000000"/>
      </right>
      <top/>
      <bottom/>
      <diagonal/>
    </border>
    <border>
      <left style="medium">
        <color auto="1"/>
      </left>
      <right/>
      <top/>
      <bottom style="medium">
        <color rgb="FF000000"/>
      </bottom>
      <diagonal/>
    </border>
    <border>
      <left/>
      <right style="medium">
        <color auto="1"/>
      </right>
      <top/>
      <bottom style="medium">
        <color rgb="FF000000"/>
      </bottom>
      <diagonal/>
    </border>
    <border>
      <left/>
      <right style="medium">
        <color rgb="FF000000"/>
      </right>
      <top/>
      <bottom style="medium">
        <color rgb="FF000000"/>
      </bottom>
      <diagonal/>
    </border>
    <border>
      <left style="medium">
        <color auto="1"/>
      </left>
      <right style="medium">
        <color rgb="FF000000"/>
      </right>
      <top/>
      <bottom style="medium">
        <color rgb="FF000000"/>
      </bottom>
      <diagonal/>
    </border>
    <border>
      <left style="thin">
        <color auto="1"/>
      </left>
      <right style="thin">
        <color auto="1"/>
      </right>
      <top style="medium">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indexed="64"/>
      </bottom>
      <diagonal/>
    </border>
    <border>
      <left/>
      <right style="thin">
        <color auto="1"/>
      </right>
      <top style="medium">
        <color auto="1"/>
      </top>
      <bottom/>
      <diagonal/>
    </border>
  </borders>
  <cellStyleXfs count="35">
    <xf numFmtId="0" fontId="0"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528">
    <xf numFmtId="0" fontId="0" fillId="0" borderId="0" xfId="0"/>
    <xf numFmtId="0" fontId="6" fillId="0" borderId="0" xfId="0" applyFont="1"/>
    <xf numFmtId="0" fontId="4" fillId="0" borderId="0" xfId="0" applyFont="1"/>
    <xf numFmtId="0" fontId="4" fillId="0" borderId="0" xfId="0" quotePrefix="1" applyFont="1"/>
    <xf numFmtId="0" fontId="4" fillId="0" borderId="0" xfId="0" quotePrefix="1" applyFont="1" applyAlignment="1">
      <alignment horizontal="right"/>
    </xf>
    <xf numFmtId="0" fontId="8" fillId="0" borderId="0" xfId="0" applyFont="1" applyAlignment="1">
      <alignment wrapText="1"/>
    </xf>
    <xf numFmtId="0" fontId="4" fillId="0" borderId="0" xfId="0" applyFont="1" applyAlignment="1">
      <alignment wrapText="1"/>
    </xf>
    <xf numFmtId="0" fontId="4" fillId="0" borderId="0" xfId="0" applyFont="1" applyAlignment="1">
      <alignment vertical="top" wrapText="1"/>
    </xf>
    <xf numFmtId="0" fontId="11" fillId="0" borderId="0" xfId="0" applyFont="1" applyAlignment="1">
      <alignment vertical="top" wrapText="1"/>
    </xf>
    <xf numFmtId="0" fontId="3" fillId="0" borderId="0" xfId="0" applyFont="1"/>
    <xf numFmtId="0" fontId="0" fillId="0" borderId="0" xfId="0" applyAlignment="1">
      <alignment horizontal="left" vertical="top" wrapText="1"/>
    </xf>
    <xf numFmtId="0" fontId="18" fillId="0" borderId="0" xfId="0" applyFont="1"/>
    <xf numFmtId="0" fontId="18" fillId="3" borderId="0" xfId="0" applyFont="1" applyFill="1" applyAlignment="1">
      <alignment horizontal="left"/>
    </xf>
    <xf numFmtId="0" fontId="18" fillId="3" borderId="0" xfId="0" applyFont="1" applyFill="1" applyAlignment="1">
      <alignment horizontal="right"/>
    </xf>
    <xf numFmtId="2" fontId="18" fillId="3" borderId="0" xfId="0" applyNumberFormat="1" applyFont="1" applyFill="1" applyAlignment="1">
      <alignment horizontal="right"/>
    </xf>
    <xf numFmtId="0" fontId="18" fillId="0" borderId="5" xfId="0" applyFont="1" applyBorder="1"/>
    <xf numFmtId="0" fontId="18" fillId="0" borderId="6" xfId="0" applyFont="1" applyBorder="1"/>
    <xf numFmtId="14" fontId="18" fillId="0" borderId="5" xfId="0" applyNumberFormat="1" applyFont="1" applyBorder="1"/>
    <xf numFmtId="2" fontId="18" fillId="3" borderId="5" xfId="0" applyNumberFormat="1" applyFont="1" applyFill="1" applyBorder="1" applyAlignment="1">
      <alignment horizontal="right"/>
    </xf>
    <xf numFmtId="2" fontId="18" fillId="3" borderId="6" xfId="0" applyNumberFormat="1" applyFont="1" applyFill="1" applyBorder="1" applyAlignment="1">
      <alignment horizontal="right"/>
    </xf>
    <xf numFmtId="0" fontId="18" fillId="3" borderId="5" xfId="0" applyFont="1" applyFill="1" applyBorder="1" applyAlignment="1">
      <alignment horizontal="right"/>
    </xf>
    <xf numFmtId="0" fontId="18" fillId="3" borderId="6" xfId="0" applyFont="1" applyFill="1" applyBorder="1" applyAlignment="1">
      <alignment horizontal="right"/>
    </xf>
    <xf numFmtId="2" fontId="18" fillId="0" borderId="0" xfId="0" applyNumberFormat="1" applyFont="1" applyAlignment="1">
      <alignment horizontal="right"/>
    </xf>
    <xf numFmtId="0" fontId="18" fillId="0" borderId="0" xfId="0" applyFont="1" applyAlignment="1">
      <alignment horizontal="right"/>
    </xf>
    <xf numFmtId="2" fontId="18" fillId="3" borderId="0" xfId="0" applyNumberFormat="1" applyFont="1" applyFill="1" applyAlignment="1">
      <alignment horizontal="left"/>
    </xf>
    <xf numFmtId="3" fontId="18" fillId="3" borderId="0" xfId="2" applyNumberFormat="1" applyFont="1" applyFill="1" applyBorder="1" applyAlignment="1">
      <alignment horizontal="right"/>
    </xf>
    <xf numFmtId="0" fontId="18" fillId="3" borderId="11" xfId="0" applyFont="1" applyFill="1" applyBorder="1" applyAlignment="1">
      <alignment horizontal="right"/>
    </xf>
    <xf numFmtId="0" fontId="18" fillId="0" borderId="8" xfId="0" applyFont="1" applyBorder="1"/>
    <xf numFmtId="3" fontId="18" fillId="3" borderId="8" xfId="2" applyNumberFormat="1" applyFont="1" applyFill="1" applyBorder="1" applyAlignment="1">
      <alignment horizontal="right"/>
    </xf>
    <xf numFmtId="0" fontId="18" fillId="7" borderId="0" xfId="0" applyFont="1" applyFill="1"/>
    <xf numFmtId="165" fontId="18" fillId="0" borderId="5" xfId="2" applyNumberFormat="1" applyFont="1" applyBorder="1"/>
    <xf numFmtId="3" fontId="18" fillId="3" borderId="6" xfId="2" applyNumberFormat="1" applyFont="1" applyFill="1" applyBorder="1" applyAlignment="1">
      <alignment horizontal="right"/>
    </xf>
    <xf numFmtId="3" fontId="18" fillId="3" borderId="9" xfId="2" applyNumberFormat="1" applyFont="1" applyFill="1" applyBorder="1" applyAlignment="1">
      <alignment horizontal="right"/>
    </xf>
    <xf numFmtId="14" fontId="18" fillId="0" borderId="0" xfId="0" applyNumberFormat="1" applyFont="1"/>
    <xf numFmtId="2" fontId="18" fillId="0" borderId="0" xfId="0" applyNumberFormat="1" applyFont="1"/>
    <xf numFmtId="0" fontId="4" fillId="2" borderId="0" xfId="0" applyFont="1" applyFill="1" applyAlignment="1">
      <alignmen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0" xfId="0" applyFont="1" applyFill="1" applyAlignment="1">
      <alignment vertical="center"/>
    </xf>
    <xf numFmtId="0" fontId="30" fillId="0" borderId="0" xfId="0" applyFont="1"/>
    <xf numFmtId="0" fontId="30" fillId="10" borderId="0" xfId="0" applyFont="1" applyFill="1"/>
    <xf numFmtId="0" fontId="31" fillId="0" borderId="0" xfId="0" applyFont="1"/>
    <xf numFmtId="0" fontId="32" fillId="0" borderId="0" xfId="0" applyFont="1"/>
    <xf numFmtId="0" fontId="33" fillId="0" borderId="0" xfId="0" applyFont="1"/>
    <xf numFmtId="0" fontId="34" fillId="0" borderId="0" xfId="0" applyFont="1"/>
    <xf numFmtId="166" fontId="34" fillId="0" borderId="0" xfId="0" applyNumberFormat="1" applyFont="1" applyAlignment="1">
      <alignment vertical="center"/>
    </xf>
    <xf numFmtId="0" fontId="32" fillId="10" borderId="0" xfId="0" applyFont="1" applyFill="1"/>
    <xf numFmtId="166" fontId="32" fillId="0" borderId="0" xfId="0" applyNumberFormat="1" applyFont="1" applyAlignment="1">
      <alignment vertical="center"/>
    </xf>
    <xf numFmtId="166" fontId="32" fillId="0" borderId="0" xfId="0" applyNumberFormat="1" applyFont="1"/>
    <xf numFmtId="9" fontId="32" fillId="0" borderId="0" xfId="0" applyNumberFormat="1" applyFont="1"/>
    <xf numFmtId="166" fontId="35" fillId="0" borderId="0" xfId="0" applyNumberFormat="1" applyFont="1" applyAlignment="1">
      <alignment vertical="center"/>
    </xf>
    <xf numFmtId="10" fontId="32" fillId="0" borderId="0" xfId="1" applyNumberFormat="1" applyFont="1" applyFill="1" applyBorder="1"/>
    <xf numFmtId="0" fontId="32" fillId="0" borderId="0" xfId="0" applyFont="1" applyAlignment="1">
      <alignment vertical="center"/>
    </xf>
    <xf numFmtId="0" fontId="34" fillId="0" borderId="0" xfId="0" applyFont="1" applyAlignment="1">
      <alignment vertical="center"/>
    </xf>
    <xf numFmtId="0" fontId="32" fillId="0" borderId="0" xfId="0" applyFont="1" applyAlignment="1">
      <alignment wrapText="1"/>
    </xf>
    <xf numFmtId="0" fontId="34" fillId="11" borderId="0" xfId="0" applyFont="1" applyFill="1"/>
    <xf numFmtId="0" fontId="34" fillId="12" borderId="0" xfId="0" applyFont="1" applyFill="1"/>
    <xf numFmtId="166" fontId="36" fillId="13" borderId="5" xfId="0" applyNumberFormat="1" applyFont="1" applyFill="1" applyBorder="1" applyAlignment="1">
      <alignment horizontal="left"/>
    </xf>
    <xf numFmtId="0" fontId="34" fillId="10" borderId="0" xfId="0" applyFont="1" applyFill="1"/>
    <xf numFmtId="166" fontId="32" fillId="0" borderId="0" xfId="2" applyNumberFormat="1" applyFont="1" applyFill="1" applyBorder="1"/>
    <xf numFmtId="2" fontId="18" fillId="0" borderId="5" xfId="0" applyNumberFormat="1" applyFont="1" applyBorder="1" applyAlignment="1">
      <alignment horizontal="right"/>
    </xf>
    <xf numFmtId="2" fontId="18" fillId="0" borderId="6" xfId="0" applyNumberFormat="1" applyFont="1" applyBorder="1" applyAlignment="1">
      <alignment horizontal="right"/>
    </xf>
    <xf numFmtId="0" fontId="18" fillId="0" borderId="5" xfId="0" applyFont="1" applyBorder="1" applyAlignment="1">
      <alignment horizontal="right"/>
    </xf>
    <xf numFmtId="0" fontId="18" fillId="0" borderId="6" xfId="0" applyFont="1" applyBorder="1" applyAlignment="1">
      <alignment horizontal="right"/>
    </xf>
    <xf numFmtId="0" fontId="18" fillId="5" borderId="0" xfId="0" applyFont="1" applyFill="1"/>
    <xf numFmtId="0" fontId="18" fillId="5" borderId="0" xfId="0" applyFont="1" applyFill="1" applyAlignment="1">
      <alignment horizontal="left"/>
    </xf>
    <xf numFmtId="0" fontId="18" fillId="5" borderId="6" xfId="0" applyFont="1" applyFill="1" applyBorder="1"/>
    <xf numFmtId="164" fontId="18" fillId="5" borderId="0" xfId="0" applyNumberFormat="1" applyFont="1" applyFill="1" applyAlignment="1">
      <alignment horizontal="right"/>
    </xf>
    <xf numFmtId="2" fontId="18" fillId="5" borderId="0" xfId="0" applyNumberFormat="1" applyFont="1" applyFill="1" applyAlignment="1">
      <alignment horizontal="right"/>
    </xf>
    <xf numFmtId="0" fontId="18" fillId="5" borderId="0" xfId="0" applyFont="1" applyFill="1" applyAlignment="1">
      <alignment horizontal="right"/>
    </xf>
    <xf numFmtId="0" fontId="18" fillId="6" borderId="0" xfId="0" applyFont="1" applyFill="1" applyAlignment="1">
      <alignment horizontal="left"/>
    </xf>
    <xf numFmtId="2" fontId="18" fillId="6" borderId="0" xfId="0" applyNumberFormat="1" applyFont="1" applyFill="1" applyAlignment="1">
      <alignment horizontal="right"/>
    </xf>
    <xf numFmtId="0" fontId="18" fillId="5" borderId="5" xfId="0" applyFont="1" applyFill="1" applyBorder="1"/>
    <xf numFmtId="14" fontId="18" fillId="5" borderId="5" xfId="0" applyNumberFormat="1" applyFont="1" applyFill="1" applyBorder="1"/>
    <xf numFmtId="164" fontId="18" fillId="5" borderId="5" xfId="0" applyNumberFormat="1" applyFont="1" applyFill="1" applyBorder="1" applyAlignment="1">
      <alignment horizontal="left"/>
    </xf>
    <xf numFmtId="0" fontId="18" fillId="5" borderId="5" xfId="0" applyFont="1" applyFill="1" applyBorder="1" applyAlignment="1">
      <alignment horizontal="right"/>
    </xf>
    <xf numFmtId="0" fontId="39" fillId="0" borderId="0" xfId="0" applyFont="1" applyAlignment="1">
      <alignment vertical="center"/>
    </xf>
    <xf numFmtId="0" fontId="39" fillId="0" borderId="0" xfId="0" applyFont="1"/>
    <xf numFmtId="0" fontId="40" fillId="0" borderId="0" xfId="0" applyFont="1"/>
    <xf numFmtId="0" fontId="20" fillId="2" borderId="0" xfId="0" applyFont="1" applyFill="1" applyAlignment="1" applyProtection="1">
      <alignment horizontal="right" vertical="center"/>
      <protection locked="0"/>
    </xf>
    <xf numFmtId="0" fontId="27" fillId="2" borderId="0" xfId="0" applyFont="1" applyFill="1" applyAlignment="1">
      <alignment vertical="center"/>
    </xf>
    <xf numFmtId="0" fontId="4" fillId="2" borderId="12" xfId="0" applyFont="1" applyFill="1" applyBorder="1" applyAlignment="1">
      <alignment vertical="center"/>
    </xf>
    <xf numFmtId="0" fontId="2" fillId="2" borderId="0" xfId="0" applyFont="1" applyFill="1" applyAlignment="1">
      <alignment vertical="center"/>
    </xf>
    <xf numFmtId="0" fontId="20" fillId="2" borderId="3" xfId="0" applyFont="1" applyFill="1" applyBorder="1" applyAlignment="1" applyProtection="1">
      <alignment horizontal="right" vertical="center"/>
      <protection locked="0"/>
    </xf>
    <xf numFmtId="0" fontId="20" fillId="2" borderId="8" xfId="0" applyFont="1" applyFill="1" applyBorder="1" applyAlignment="1" applyProtection="1">
      <alignment horizontal="right" vertical="center"/>
      <protection locked="0"/>
    </xf>
    <xf numFmtId="0" fontId="44" fillId="2" borderId="5" xfId="0" applyFont="1" applyFill="1" applyBorder="1" applyAlignment="1">
      <alignment vertical="center"/>
    </xf>
    <xf numFmtId="0" fontId="44" fillId="2" borderId="0" xfId="0" applyFont="1" applyFill="1" applyAlignment="1">
      <alignment vertical="center"/>
    </xf>
    <xf numFmtId="0" fontId="44" fillId="2" borderId="6" xfId="0" applyFont="1" applyFill="1" applyBorder="1" applyAlignment="1">
      <alignment vertical="center"/>
    </xf>
    <xf numFmtId="0" fontId="23" fillId="16" borderId="42" xfId="32" applyFont="1" applyFill="1" applyBorder="1" applyAlignment="1">
      <alignment horizontal="center"/>
    </xf>
    <xf numFmtId="0" fontId="23" fillId="6" borderId="42" xfId="32" applyFont="1" applyFill="1" applyBorder="1" applyAlignment="1">
      <alignment horizontal="center"/>
    </xf>
    <xf numFmtId="0" fontId="23" fillId="5" borderId="42" xfId="32" applyFont="1" applyFill="1" applyBorder="1" applyAlignment="1">
      <alignment horizontal="center"/>
    </xf>
    <xf numFmtId="0" fontId="23" fillId="16" borderId="28" xfId="32" applyFont="1" applyFill="1" applyBorder="1" applyAlignment="1">
      <alignment horizontal="center"/>
    </xf>
    <xf numFmtId="0" fontId="23" fillId="6" borderId="28" xfId="32" applyFont="1" applyFill="1" applyBorder="1" applyAlignment="1">
      <alignment horizontal="center"/>
    </xf>
    <xf numFmtId="0" fontId="23" fillId="5" borderId="28" xfId="32" applyFont="1" applyFill="1" applyBorder="1" applyAlignment="1">
      <alignment horizontal="center"/>
    </xf>
    <xf numFmtId="0" fontId="23" fillId="16" borderId="40" xfId="32" applyFont="1" applyFill="1" applyBorder="1" applyAlignment="1">
      <alignment horizontal="center"/>
    </xf>
    <xf numFmtId="0" fontId="23" fillId="6" borderId="40" xfId="32" applyFont="1" applyFill="1" applyBorder="1" applyAlignment="1">
      <alignment horizontal="center"/>
    </xf>
    <xf numFmtId="0" fontId="23" fillId="5" borderId="40" xfId="32" applyFont="1" applyFill="1" applyBorder="1" applyAlignment="1">
      <alignment horizontal="center"/>
    </xf>
    <xf numFmtId="0" fontId="23" fillId="18" borderId="42" xfId="32" applyFont="1" applyFill="1" applyBorder="1" applyAlignment="1">
      <alignment horizontal="center"/>
    </xf>
    <xf numFmtId="0" fontId="23" fillId="18" borderId="28" xfId="32" applyFont="1" applyFill="1" applyBorder="1" applyAlignment="1">
      <alignment horizontal="center"/>
    </xf>
    <xf numFmtId="0" fontId="23" fillId="18" borderId="40" xfId="32" applyFont="1" applyFill="1" applyBorder="1" applyAlignment="1">
      <alignment horizontal="center"/>
    </xf>
    <xf numFmtId="0" fontId="23" fillId="8" borderId="42" xfId="32" applyFont="1" applyFill="1" applyBorder="1" applyAlignment="1">
      <alignment horizontal="center"/>
    </xf>
    <xf numFmtId="0" fontId="23" fillId="8" borderId="28" xfId="32" applyFont="1" applyFill="1" applyBorder="1" applyAlignment="1">
      <alignment horizontal="center"/>
    </xf>
    <xf numFmtId="0" fontId="23" fillId="8" borderId="40" xfId="32" applyFont="1" applyFill="1" applyBorder="1" applyAlignment="1">
      <alignment horizontal="center"/>
    </xf>
    <xf numFmtId="0" fontId="49" fillId="0" borderId="0" xfId="0" applyFont="1" applyAlignment="1">
      <alignment vertical="center"/>
    </xf>
    <xf numFmtId="0" fontId="50" fillId="0" borderId="0" xfId="0" applyFont="1"/>
    <xf numFmtId="0" fontId="51" fillId="0" borderId="0" xfId="0" applyFont="1" applyAlignment="1">
      <alignment vertical="center"/>
    </xf>
    <xf numFmtId="0" fontId="49" fillId="0" borderId="0" xfId="0" applyFont="1" applyAlignment="1">
      <alignment horizontal="center" vertical="center"/>
    </xf>
    <xf numFmtId="0" fontId="52" fillId="9" borderId="0" xfId="0" applyFont="1" applyFill="1" applyAlignment="1">
      <alignment vertical="center"/>
    </xf>
    <xf numFmtId="0" fontId="51" fillId="9" borderId="0" xfId="0" applyFont="1" applyFill="1" applyAlignment="1">
      <alignment vertical="center"/>
    </xf>
    <xf numFmtId="0" fontId="49" fillId="9" borderId="0" xfId="0" applyFont="1" applyFill="1" applyAlignment="1">
      <alignment vertical="center"/>
    </xf>
    <xf numFmtId="0" fontId="49" fillId="0" borderId="0" xfId="0" applyFont="1" applyAlignment="1">
      <alignment horizontal="left" vertical="center"/>
    </xf>
    <xf numFmtId="0" fontId="54" fillId="0" borderId="0" xfId="0" applyFont="1" applyAlignment="1">
      <alignment horizontal="center" vertical="center" wrapText="1"/>
    </xf>
    <xf numFmtId="0" fontId="55" fillId="0" borderId="18" xfId="0" applyFont="1" applyBorder="1" applyAlignment="1">
      <alignment horizontal="center" vertical="center" wrapText="1"/>
    </xf>
    <xf numFmtId="0" fontId="55" fillId="0" borderId="25" xfId="0" applyFont="1" applyBorder="1" applyAlignment="1">
      <alignment horizontal="center" vertical="center" wrapText="1"/>
    </xf>
    <xf numFmtId="0" fontId="56" fillId="9" borderId="25" xfId="0" applyFont="1" applyFill="1" applyBorder="1" applyAlignment="1">
      <alignment horizontal="center" vertical="center" wrapText="1"/>
    </xf>
    <xf numFmtId="0" fontId="56" fillId="9" borderId="51" xfId="0" applyFont="1" applyFill="1" applyBorder="1" applyAlignment="1">
      <alignment horizontal="center" vertical="center" wrapText="1"/>
    </xf>
    <xf numFmtId="0" fontId="55" fillId="0" borderId="19" xfId="0" applyFont="1" applyBorder="1" applyAlignment="1">
      <alignment horizontal="center" vertical="center" wrapText="1"/>
    </xf>
    <xf numFmtId="0" fontId="56" fillId="9" borderId="19" xfId="0" applyFont="1" applyFill="1" applyBorder="1" applyAlignment="1">
      <alignment horizontal="center" vertical="center" wrapText="1"/>
    </xf>
    <xf numFmtId="0" fontId="55" fillId="0" borderId="3" xfId="0" applyFont="1" applyBorder="1" applyAlignment="1">
      <alignment horizontal="center" vertical="center" wrapText="1"/>
    </xf>
    <xf numFmtId="0" fontId="56" fillId="9" borderId="4" xfId="0" applyFont="1" applyFill="1" applyBorder="1" applyAlignment="1">
      <alignment horizontal="center" vertical="center" wrapText="1"/>
    </xf>
    <xf numFmtId="0" fontId="55" fillId="0" borderId="20" xfId="0" applyFont="1" applyBorder="1" applyAlignment="1">
      <alignment horizontal="center" vertical="center" wrapText="1"/>
    </xf>
    <xf numFmtId="0" fontId="55" fillId="0" borderId="21" xfId="0" applyFont="1" applyBorder="1" applyAlignment="1">
      <alignment horizontal="center" vertical="center" wrapText="1"/>
    </xf>
    <xf numFmtId="0" fontId="56" fillId="9" borderId="43"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26" xfId="0" applyFont="1" applyBorder="1" applyAlignment="1">
      <alignment horizontal="center" vertical="center" wrapText="1"/>
    </xf>
    <xf numFmtId="0" fontId="24" fillId="9" borderId="26" xfId="0" applyFont="1" applyFill="1" applyBorder="1" applyAlignment="1">
      <alignment horizontal="center" vertical="center" wrapText="1"/>
    </xf>
    <xf numFmtId="0" fontId="24" fillId="9" borderId="0" xfId="0" applyFont="1" applyFill="1" applyAlignment="1">
      <alignment horizontal="center" vertical="center" wrapText="1"/>
    </xf>
    <xf numFmtId="0" fontId="21"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57" fillId="9" borderId="23" xfId="0" applyFont="1" applyFill="1" applyBorder="1" applyAlignment="1">
      <alignment horizontal="center" vertical="center" wrapText="1"/>
    </xf>
    <xf numFmtId="0" fontId="57" fillId="9" borderId="50"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16" fillId="0" borderId="24" xfId="0" applyFont="1" applyBorder="1" applyAlignment="1">
      <alignment horizontal="center" vertical="center" wrapText="1"/>
    </xf>
    <xf numFmtId="0" fontId="24" fillId="9" borderId="6" xfId="0" applyFont="1" applyFill="1" applyBorder="1" applyAlignment="1">
      <alignment horizontal="center" vertical="center" wrapText="1"/>
    </xf>
    <xf numFmtId="0" fontId="16" fillId="0" borderId="0" xfId="0" applyFont="1" applyAlignment="1">
      <alignment horizontal="center" vertical="center"/>
    </xf>
    <xf numFmtId="0" fontId="59" fillId="0" borderId="0" xfId="0" applyFont="1" applyAlignment="1">
      <alignment horizontal="center" vertical="center" wrapText="1"/>
    </xf>
    <xf numFmtId="0" fontId="49"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49" fillId="0" borderId="0" xfId="0" applyFont="1" applyAlignment="1" applyProtection="1">
      <alignment vertical="center"/>
      <protection locked="0"/>
    </xf>
    <xf numFmtId="0" fontId="49" fillId="0" borderId="28" xfId="0" applyFont="1" applyBorder="1" applyAlignment="1" applyProtection="1">
      <alignment vertical="center"/>
      <protection locked="0"/>
    </xf>
    <xf numFmtId="0" fontId="49" fillId="0" borderId="28" xfId="0" applyFont="1" applyBorder="1" applyAlignment="1" applyProtection="1">
      <alignment horizontal="left" vertical="center"/>
      <protection locked="0"/>
    </xf>
    <xf numFmtId="0" fontId="49" fillId="17" borderId="28" xfId="0" applyFont="1" applyFill="1" applyBorder="1" applyAlignment="1" applyProtection="1">
      <alignment horizontal="center" vertical="center"/>
      <protection locked="0"/>
    </xf>
    <xf numFmtId="0" fontId="16" fillId="0" borderId="28" xfId="0" applyFont="1" applyBorder="1" applyProtection="1">
      <protection locked="0"/>
    </xf>
    <xf numFmtId="0" fontId="61" fillId="0" borderId="28" xfId="0" applyFont="1" applyBorder="1" applyProtection="1">
      <protection locked="0"/>
    </xf>
    <xf numFmtId="0" fontId="61" fillId="0" borderId="28" xfId="0" applyFont="1" applyBorder="1" applyAlignment="1" applyProtection="1">
      <alignment vertical="center" wrapText="1"/>
      <protection locked="0"/>
    </xf>
    <xf numFmtId="0" fontId="16" fillId="0" borderId="35" xfId="0" applyFont="1" applyBorder="1" applyProtection="1">
      <protection locked="0"/>
    </xf>
    <xf numFmtId="2" fontId="49" fillId="17" borderId="28" xfId="0" applyNumberFormat="1" applyFont="1" applyFill="1" applyBorder="1" applyAlignment="1" applyProtection="1">
      <alignment horizontal="center" vertical="center"/>
      <protection locked="0"/>
    </xf>
    <xf numFmtId="49" fontId="49" fillId="0" borderId="28" xfId="0" applyNumberFormat="1" applyFont="1" applyBorder="1" applyAlignment="1" applyProtection="1">
      <alignment horizontal="left" vertical="center"/>
      <protection locked="0"/>
    </xf>
    <xf numFmtId="0" fontId="49" fillId="0" borderId="34" xfId="0" applyFont="1" applyBorder="1" applyAlignment="1" applyProtection="1">
      <alignment horizontal="left" vertical="center"/>
      <protection locked="0"/>
    </xf>
    <xf numFmtId="0" fontId="49" fillId="0" borderId="34" xfId="0" applyFont="1" applyBorder="1" applyAlignment="1" applyProtection="1">
      <alignment vertical="center"/>
      <protection locked="0"/>
    </xf>
    <xf numFmtId="0" fontId="16" fillId="0" borderId="34" xfId="0" applyFont="1" applyBorder="1" applyProtection="1">
      <protection locked="0"/>
    </xf>
    <xf numFmtId="49" fontId="49" fillId="0" borderId="34" xfId="0" applyNumberFormat="1" applyFont="1" applyBorder="1" applyAlignment="1" applyProtection="1">
      <alignment horizontal="left" vertical="center"/>
      <protection locked="0"/>
    </xf>
    <xf numFmtId="0" fontId="61" fillId="0" borderId="34" xfId="0" applyFont="1" applyBorder="1" applyAlignment="1" applyProtection="1">
      <alignment vertical="center" wrapText="1"/>
      <protection locked="0"/>
    </xf>
    <xf numFmtId="0" fontId="49" fillId="0" borderId="28" xfId="0" applyFont="1" applyBorder="1" applyAlignment="1" applyProtection="1">
      <alignment horizontal="center" vertical="center"/>
      <protection locked="0"/>
    </xf>
    <xf numFmtId="0" fontId="49" fillId="0" borderId="28" xfId="0" applyFont="1" applyBorder="1" applyAlignment="1" applyProtection="1">
      <alignment vertical="center" wrapText="1"/>
      <protection locked="0"/>
    </xf>
    <xf numFmtId="49" fontId="49" fillId="5" borderId="28" xfId="0" applyNumberFormat="1" applyFont="1" applyFill="1" applyBorder="1" applyAlignment="1" applyProtection="1">
      <alignment horizontal="center" vertical="center"/>
      <protection locked="0"/>
    </xf>
    <xf numFmtId="0" fontId="49" fillId="5" borderId="28" xfId="0" applyFont="1" applyFill="1" applyBorder="1" applyAlignment="1" applyProtection="1">
      <alignment horizontal="center" vertical="center"/>
      <protection locked="0"/>
    </xf>
    <xf numFmtId="0" fontId="49" fillId="18" borderId="28" xfId="0" applyFont="1" applyFill="1" applyBorder="1" applyAlignment="1" applyProtection="1">
      <alignment horizontal="center" vertical="center"/>
      <protection locked="0"/>
    </xf>
    <xf numFmtId="49" fontId="49" fillId="8" borderId="28" xfId="0" applyNumberFormat="1" applyFont="1" applyFill="1" applyBorder="1" applyAlignment="1" applyProtection="1">
      <alignment horizontal="center" vertical="center"/>
      <protection locked="0"/>
    </xf>
    <xf numFmtId="0" fontId="49" fillId="8" borderId="28" xfId="0" applyFont="1" applyFill="1" applyBorder="1" applyAlignment="1" applyProtection="1">
      <alignment horizontal="center" vertical="center"/>
      <protection locked="0"/>
    </xf>
    <xf numFmtId="0" fontId="49" fillId="5" borderId="34" xfId="0" applyFont="1" applyFill="1" applyBorder="1" applyAlignment="1" applyProtection="1">
      <alignment horizontal="center" vertical="center"/>
      <protection locked="0"/>
    </xf>
    <xf numFmtId="0" fontId="49" fillId="6" borderId="28" xfId="0" applyFont="1" applyFill="1" applyBorder="1" applyAlignment="1" applyProtection="1">
      <alignment horizontal="center" vertical="center"/>
      <protection locked="0"/>
    </xf>
    <xf numFmtId="0" fontId="49" fillId="9" borderId="28" xfId="0" applyFont="1" applyFill="1" applyBorder="1" applyAlignment="1" applyProtection="1">
      <alignment horizontal="center" vertical="center"/>
      <protection locked="0"/>
    </xf>
    <xf numFmtId="0" fontId="23" fillId="0" borderId="44" xfId="32" applyFont="1" applyBorder="1" applyAlignment="1">
      <alignment horizontal="center"/>
    </xf>
    <xf numFmtId="0" fontId="23" fillId="0" borderId="42" xfId="32" applyFont="1" applyBorder="1" applyAlignment="1">
      <alignment horizontal="center"/>
    </xf>
    <xf numFmtId="0" fontId="23" fillId="0" borderId="29" xfId="32" applyFont="1" applyBorder="1" applyAlignment="1">
      <alignment horizontal="center"/>
    </xf>
    <xf numFmtId="0" fontId="23" fillId="0" borderId="28" xfId="32" applyFont="1" applyBorder="1" applyAlignment="1">
      <alignment horizontal="center"/>
    </xf>
    <xf numFmtId="0" fontId="23" fillId="0" borderId="31" xfId="32" applyFont="1" applyBorder="1" applyAlignment="1">
      <alignment horizontal="center"/>
    </xf>
    <xf numFmtId="0" fontId="23" fillId="0" borderId="40" xfId="32" applyFont="1" applyBorder="1" applyAlignment="1">
      <alignment horizontal="center"/>
    </xf>
    <xf numFmtId="0" fontId="23" fillId="16" borderId="45" xfId="32" applyFont="1" applyFill="1" applyBorder="1" applyAlignment="1">
      <alignment horizontal="center"/>
    </xf>
    <xf numFmtId="0" fontId="23" fillId="16" borderId="30" xfId="32" applyFont="1" applyFill="1" applyBorder="1" applyAlignment="1">
      <alignment horizontal="center"/>
    </xf>
    <xf numFmtId="0" fontId="23" fillId="16" borderId="32" xfId="32" applyFont="1" applyFill="1" applyBorder="1" applyAlignment="1">
      <alignment horizontal="center"/>
    </xf>
    <xf numFmtId="0" fontId="1" fillId="2" borderId="0" xfId="0" applyFont="1" applyFill="1" applyAlignment="1">
      <alignment vertical="center"/>
    </xf>
    <xf numFmtId="0" fontId="1" fillId="15"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16" xfId="0" applyFont="1" applyFill="1" applyBorder="1" applyAlignment="1" applyProtection="1">
      <alignment vertical="center"/>
      <protection locked="0"/>
    </xf>
    <xf numFmtId="0" fontId="1" fillId="15" borderId="0" xfId="0" applyFont="1" applyFill="1" applyAlignment="1" applyProtection="1">
      <alignment vertical="center"/>
      <protection locked="0"/>
    </xf>
    <xf numFmtId="0" fontId="1" fillId="2" borderId="27" xfId="0" applyFont="1" applyFill="1" applyBorder="1" applyAlignment="1" applyProtection="1">
      <alignment vertical="center"/>
      <protection locked="0"/>
    </xf>
    <xf numFmtId="0" fontId="1" fillId="2" borderId="9" xfId="0" applyFont="1" applyFill="1" applyBorder="1" applyAlignment="1">
      <alignment vertical="center"/>
    </xf>
    <xf numFmtId="0" fontId="48" fillId="0" borderId="34" xfId="32" applyFont="1" applyBorder="1" applyAlignment="1">
      <alignment horizontal="center"/>
    </xf>
    <xf numFmtId="0" fontId="48" fillId="0" borderId="41" xfId="32" applyFont="1" applyBorder="1" applyAlignment="1">
      <alignment horizontal="center"/>
    </xf>
    <xf numFmtId="0" fontId="48" fillId="16" borderId="34" xfId="32" applyFont="1" applyFill="1" applyBorder="1" applyAlignment="1">
      <alignment horizontal="center"/>
    </xf>
    <xf numFmtId="0" fontId="25" fillId="0" borderId="0" xfId="4"/>
    <xf numFmtId="0" fontId="20" fillId="2" borderId="0" xfId="0" applyFont="1" applyFill="1" applyAlignment="1">
      <alignment horizontal="right" vertical="center"/>
    </xf>
    <xf numFmtId="0" fontId="1" fillId="2" borderId="5" xfId="0" applyFont="1" applyFill="1" applyBorder="1" applyAlignment="1">
      <alignment horizontal="right" vertical="center"/>
    </xf>
    <xf numFmtId="0" fontId="1" fillId="2" borderId="52" xfId="0" applyFont="1" applyFill="1" applyBorder="1" applyAlignment="1">
      <alignment horizontal="right" vertical="center"/>
    </xf>
    <xf numFmtId="0" fontId="20" fillId="2" borderId="53" xfId="0" applyFont="1" applyFill="1" applyBorder="1" applyAlignment="1">
      <alignment horizontal="right" vertical="center"/>
    </xf>
    <xf numFmtId="0" fontId="49" fillId="0" borderId="52" xfId="0" applyFont="1" applyBorder="1" applyAlignment="1" applyProtection="1">
      <alignment horizontal="center" vertical="center" wrapText="1"/>
      <protection locked="0"/>
    </xf>
    <xf numFmtId="0" fontId="49" fillId="0" borderId="53" xfId="0" applyFont="1" applyBorder="1" applyAlignment="1" applyProtection="1">
      <alignment horizontal="center" vertical="center" wrapText="1"/>
      <protection locked="0"/>
    </xf>
    <xf numFmtId="0" fontId="49" fillId="0" borderId="53" xfId="0" applyFont="1" applyBorder="1" applyAlignment="1" applyProtection="1">
      <alignment horizontal="center" vertical="center"/>
      <protection locked="0"/>
    </xf>
    <xf numFmtId="0" fontId="49" fillId="0" borderId="67" xfId="0" applyFont="1" applyBorder="1" applyAlignment="1" applyProtection="1">
      <alignment horizontal="center" vertical="center" wrapText="1"/>
      <protection locked="0"/>
    </xf>
    <xf numFmtId="0" fontId="49" fillId="0" borderId="56" xfId="0" applyFont="1" applyBorder="1" applyAlignment="1" applyProtection="1">
      <alignment horizontal="center" vertical="center" wrapText="1"/>
      <protection locked="0"/>
    </xf>
    <xf numFmtId="0" fontId="49" fillId="0" borderId="68" xfId="0" applyFont="1" applyBorder="1" applyAlignment="1" applyProtection="1">
      <alignment horizontal="center" vertical="center" wrapText="1"/>
      <protection locked="0"/>
    </xf>
    <xf numFmtId="2" fontId="49" fillId="0" borderId="69" xfId="0" quotePrefix="1" applyNumberFormat="1" applyFont="1" applyBorder="1" applyAlignment="1" applyProtection="1">
      <alignment horizontal="left" vertical="center"/>
      <protection locked="0"/>
    </xf>
    <xf numFmtId="0" fontId="49" fillId="0" borderId="70" xfId="0" applyFont="1" applyBorder="1" applyAlignment="1" applyProtection="1">
      <alignment horizontal="left" vertical="center"/>
      <protection locked="0"/>
    </xf>
    <xf numFmtId="2" fontId="49" fillId="0" borderId="71" xfId="0" quotePrefix="1" applyNumberFormat="1" applyFont="1" applyBorder="1" applyAlignment="1" applyProtection="1">
      <alignment horizontal="left" vertical="center"/>
      <protection locked="0"/>
    </xf>
    <xf numFmtId="0" fontId="49" fillId="0" borderId="72" xfId="0" applyFont="1" applyBorder="1" applyAlignment="1" applyProtection="1">
      <alignment horizontal="left" vertical="center"/>
      <protection locked="0"/>
    </xf>
    <xf numFmtId="0" fontId="49" fillId="0" borderId="70" xfId="0" applyFont="1" applyBorder="1" applyAlignment="1" applyProtection="1">
      <alignment vertical="center"/>
      <protection locked="0"/>
    </xf>
    <xf numFmtId="2" fontId="49" fillId="0" borderId="73" xfId="0" quotePrefix="1" applyNumberFormat="1" applyFont="1" applyBorder="1" applyAlignment="1" applyProtection="1">
      <alignment horizontal="left" vertical="center"/>
      <protection locked="0"/>
    </xf>
    <xf numFmtId="0" fontId="49" fillId="0" borderId="74" xfId="0" applyFont="1" applyBorder="1" applyAlignment="1" applyProtection="1">
      <alignment vertical="center"/>
      <protection locked="0"/>
    </xf>
    <xf numFmtId="0" fontId="49" fillId="0" borderId="74" xfId="0" applyFont="1" applyBorder="1" applyAlignment="1" applyProtection="1">
      <alignment horizontal="left" vertical="center"/>
      <protection locked="0"/>
    </xf>
    <xf numFmtId="0" fontId="49" fillId="9" borderId="74" xfId="0" applyFont="1" applyFill="1" applyBorder="1" applyAlignment="1" applyProtection="1">
      <alignment horizontal="center" vertical="center"/>
      <protection locked="0"/>
    </xf>
    <xf numFmtId="0" fontId="16" fillId="0" borderId="74" xfId="0" applyFont="1" applyBorder="1" applyProtection="1">
      <protection locked="0"/>
    </xf>
    <xf numFmtId="0" fontId="49" fillId="0" borderId="74" xfId="0" applyFont="1" applyBorder="1" applyAlignment="1" applyProtection="1">
      <alignment horizontal="center" vertical="center"/>
      <protection locked="0"/>
    </xf>
    <xf numFmtId="0" fontId="49" fillId="0" borderId="75" xfId="0" applyFont="1" applyBorder="1" applyAlignment="1" applyProtection="1">
      <alignment vertical="center"/>
      <protection locked="0"/>
    </xf>
    <xf numFmtId="0" fontId="59" fillId="0" borderId="76" xfId="0" quotePrefix="1" applyFont="1" applyBorder="1" applyAlignment="1">
      <alignment horizontal="center" vertical="center" wrapText="1"/>
    </xf>
    <xf numFmtId="0" fontId="59" fillId="0" borderId="77" xfId="0" applyFont="1" applyBorder="1" applyAlignment="1">
      <alignment horizontal="center" vertical="center" wrapText="1"/>
    </xf>
    <xf numFmtId="0" fontId="60" fillId="9" borderId="77" xfId="0" applyFont="1" applyFill="1" applyBorder="1" applyAlignment="1">
      <alignment horizontal="center" vertical="center" wrapText="1"/>
    </xf>
    <xf numFmtId="0" fontId="60" fillId="9" borderId="78" xfId="0" applyFont="1" applyFill="1" applyBorder="1" applyAlignment="1">
      <alignment horizontal="center" vertical="center" wrapText="1"/>
    </xf>
    <xf numFmtId="0" fontId="59" fillId="0" borderId="76" xfId="0" applyFont="1" applyBorder="1" applyAlignment="1">
      <alignment horizontal="center" vertical="center" wrapText="1"/>
    </xf>
    <xf numFmtId="0" fontId="59" fillId="0" borderId="79" xfId="0" applyFont="1" applyBorder="1" applyAlignment="1">
      <alignment horizontal="center" vertical="center" wrapText="1"/>
    </xf>
    <xf numFmtId="0" fontId="60" fillId="9" borderId="79" xfId="0" applyFont="1" applyFill="1" applyBorder="1" applyAlignment="1">
      <alignment horizontal="center" vertical="center" wrapText="1"/>
    </xf>
    <xf numFmtId="9" fontId="60" fillId="9" borderId="79" xfId="0" applyNumberFormat="1" applyFont="1" applyFill="1" applyBorder="1" applyAlignment="1">
      <alignment horizontal="center" vertical="center" wrapText="1"/>
    </xf>
    <xf numFmtId="2" fontId="59" fillId="0" borderId="79" xfId="0" applyNumberFormat="1" applyFont="1" applyBorder="1" applyAlignment="1">
      <alignment horizontal="center" vertical="center" wrapText="1"/>
    </xf>
    <xf numFmtId="2" fontId="59" fillId="0" borderId="0" xfId="0" applyNumberFormat="1" applyFont="1" applyAlignment="1">
      <alignment horizontal="center" vertical="center" wrapText="1"/>
    </xf>
    <xf numFmtId="0" fontId="60" fillId="9" borderId="6" xfId="0" applyFont="1" applyFill="1" applyBorder="1" applyAlignment="1">
      <alignment horizontal="center" vertical="center" wrapText="1"/>
    </xf>
    <xf numFmtId="0" fontId="59" fillId="0" borderId="80" xfId="0" applyFont="1" applyBorder="1" applyAlignment="1">
      <alignment horizontal="center" vertical="center" wrapText="1"/>
    </xf>
    <xf numFmtId="0" fontId="59" fillId="0" borderId="81" xfId="0" applyFont="1" applyBorder="1" applyAlignment="1">
      <alignment horizontal="center" vertical="center" wrapText="1"/>
    </xf>
    <xf numFmtId="0" fontId="60" fillId="9" borderId="82" xfId="0" applyFont="1" applyFill="1" applyBorder="1" applyAlignment="1">
      <alignment horizontal="center" vertical="center" wrapText="1"/>
    </xf>
    <xf numFmtId="0" fontId="18" fillId="0" borderId="56" xfId="0" applyFont="1" applyBorder="1"/>
    <xf numFmtId="0" fontId="38" fillId="0" borderId="0" xfId="0" applyFont="1"/>
    <xf numFmtId="0" fontId="38" fillId="14" borderId="0" xfId="0" applyFont="1" applyFill="1"/>
    <xf numFmtId="0" fontId="18" fillId="0" borderId="68" xfId="0" applyFont="1" applyBorder="1"/>
    <xf numFmtId="14" fontId="18" fillId="0" borderId="56" xfId="0" applyNumberFormat="1" applyFont="1" applyBorder="1"/>
    <xf numFmtId="14" fontId="18" fillId="5" borderId="0" xfId="0" applyNumberFormat="1" applyFont="1" applyFill="1"/>
    <xf numFmtId="0" fontId="18" fillId="0" borderId="56" xfId="0" applyFont="1" applyBorder="1" applyAlignment="1">
      <alignment horizontal="left"/>
    </xf>
    <xf numFmtId="0" fontId="18" fillId="0" borderId="68" xfId="0" applyFont="1" applyBorder="1" applyAlignment="1">
      <alignment horizontal="left"/>
    </xf>
    <xf numFmtId="2" fontId="18" fillId="0" borderId="56" xfId="0" applyNumberFormat="1" applyFont="1" applyBorder="1" applyAlignment="1">
      <alignment horizontal="right"/>
    </xf>
    <xf numFmtId="2" fontId="18" fillId="0" borderId="68" xfId="0" applyNumberFormat="1" applyFont="1" applyBorder="1" applyAlignment="1">
      <alignment horizontal="right"/>
    </xf>
    <xf numFmtId="0" fontId="18" fillId="6" borderId="0" xfId="0" applyFont="1" applyFill="1" applyAlignment="1">
      <alignment horizontal="center"/>
    </xf>
    <xf numFmtId="0" fontId="18" fillId="3" borderId="0" xfId="0" applyFont="1" applyFill="1" applyAlignment="1">
      <alignment horizontal="center"/>
    </xf>
    <xf numFmtId="0" fontId="18" fillId="0" borderId="5"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18" fillId="5" borderId="5" xfId="0" applyFont="1" applyFill="1" applyBorder="1" applyAlignment="1">
      <alignment horizontal="center"/>
    </xf>
    <xf numFmtId="0" fontId="18" fillId="5" borderId="0" xfId="0" applyFont="1" applyFill="1" applyAlignment="1">
      <alignment horizontal="center"/>
    </xf>
    <xf numFmtId="0" fontId="18" fillId="7" borderId="0" xfId="0" applyFont="1" applyFill="1" applyAlignment="1">
      <alignment horizontal="center"/>
    </xf>
    <xf numFmtId="0" fontId="18" fillId="5" borderId="6" xfId="0" applyFont="1" applyFill="1" applyBorder="1" applyAlignment="1">
      <alignment horizontal="center"/>
    </xf>
    <xf numFmtId="0" fontId="18" fillId="0" borderId="56" xfId="0" applyFont="1" applyBorder="1" applyAlignment="1">
      <alignment horizontal="center"/>
    </xf>
    <xf numFmtId="0" fontId="38" fillId="0" borderId="0" xfId="0" applyFont="1" applyAlignment="1">
      <alignment horizontal="center"/>
    </xf>
    <xf numFmtId="0" fontId="38" fillId="14" borderId="0" xfId="0" applyFont="1" applyFill="1" applyAlignment="1">
      <alignment horizontal="center"/>
    </xf>
    <xf numFmtId="0" fontId="18" fillId="0" borderId="68" xfId="0" applyFont="1" applyBorder="1" applyAlignment="1">
      <alignment horizontal="center"/>
    </xf>
    <xf numFmtId="0" fontId="18" fillId="3" borderId="5" xfId="0" applyFont="1" applyFill="1" applyBorder="1" applyAlignment="1">
      <alignment horizontal="center"/>
    </xf>
    <xf numFmtId="0" fontId="18" fillId="3" borderId="6" xfId="0" applyFont="1" applyFill="1" applyBorder="1" applyAlignment="1">
      <alignment horizontal="center"/>
    </xf>
    <xf numFmtId="3" fontId="18" fillId="3" borderId="0" xfId="2" applyNumberFormat="1" applyFont="1" applyFill="1" applyBorder="1" applyAlignment="1">
      <alignment horizontal="center"/>
    </xf>
    <xf numFmtId="3" fontId="18" fillId="3" borderId="6" xfId="2" applyNumberFormat="1" applyFont="1" applyFill="1" applyBorder="1" applyAlignment="1">
      <alignment horizontal="center"/>
    </xf>
    <xf numFmtId="0" fontId="18" fillId="3" borderId="56" xfId="0" applyFont="1" applyFill="1" applyBorder="1" applyAlignment="1">
      <alignment horizontal="center"/>
    </xf>
    <xf numFmtId="0" fontId="18" fillId="3" borderId="86" xfId="0" applyFont="1" applyFill="1" applyBorder="1" applyAlignment="1">
      <alignment horizontal="center"/>
    </xf>
    <xf numFmtId="0" fontId="18" fillId="3" borderId="56" xfId="0" applyFont="1" applyFill="1" applyBorder="1" applyAlignment="1">
      <alignment horizontal="left"/>
    </xf>
    <xf numFmtId="2" fontId="18" fillId="3" borderId="86" xfId="0" applyNumberFormat="1" applyFont="1" applyFill="1" applyBorder="1" applyAlignment="1">
      <alignment horizontal="right"/>
    </xf>
    <xf numFmtId="0" fontId="18" fillId="3" borderId="59" xfId="0" applyFont="1" applyFill="1" applyBorder="1" applyAlignment="1">
      <alignment horizontal="left"/>
    </xf>
    <xf numFmtId="0" fontId="18" fillId="3" borderId="66" xfId="0" applyFont="1" applyFill="1" applyBorder="1" applyAlignment="1">
      <alignment horizontal="left"/>
    </xf>
    <xf numFmtId="2" fontId="18" fillId="3" borderId="66" xfId="0" applyNumberFormat="1" applyFont="1" applyFill="1" applyBorder="1" applyAlignment="1">
      <alignment horizontal="left"/>
    </xf>
    <xf numFmtId="0" fontId="18" fillId="3" borderId="66" xfId="0" applyFont="1" applyFill="1" applyBorder="1" applyAlignment="1">
      <alignment horizontal="right"/>
    </xf>
    <xf numFmtId="0" fontId="18" fillId="0" borderId="87" xfId="0" applyFont="1" applyBorder="1"/>
    <xf numFmtId="0" fontId="18" fillId="0" borderId="66" xfId="0" applyFont="1" applyBorder="1"/>
    <xf numFmtId="0" fontId="18" fillId="0" borderId="88" xfId="0" applyFont="1" applyBorder="1"/>
    <xf numFmtId="0" fontId="18" fillId="5" borderId="87" xfId="0" applyFont="1" applyFill="1" applyBorder="1"/>
    <xf numFmtId="0" fontId="18" fillId="5" borderId="66" xfId="0" applyFont="1" applyFill="1" applyBorder="1"/>
    <xf numFmtId="0" fontId="18" fillId="7" borderId="66" xfId="0" applyFont="1" applyFill="1" applyBorder="1"/>
    <xf numFmtId="164" fontId="18" fillId="5" borderId="66" xfId="0" applyNumberFormat="1" applyFont="1" applyFill="1" applyBorder="1" applyAlignment="1">
      <alignment horizontal="right"/>
    </xf>
    <xf numFmtId="164" fontId="18" fillId="5" borderId="87" xfId="0" applyNumberFormat="1" applyFont="1" applyFill="1" applyBorder="1" applyAlignment="1">
      <alignment horizontal="left"/>
    </xf>
    <xf numFmtId="0" fontId="18" fillId="5" borderId="88" xfId="0" applyFont="1" applyFill="1" applyBorder="1"/>
    <xf numFmtId="2" fontId="18" fillId="0" borderId="87" xfId="0" applyNumberFormat="1" applyFont="1" applyBorder="1" applyAlignment="1">
      <alignment horizontal="right"/>
    </xf>
    <xf numFmtId="2" fontId="18" fillId="0" borderId="66" xfId="0" applyNumberFormat="1" applyFont="1" applyBorder="1" applyAlignment="1">
      <alignment horizontal="right"/>
    </xf>
    <xf numFmtId="0" fontId="18" fillId="0" borderId="59" xfId="0" applyFont="1" applyBorder="1"/>
    <xf numFmtId="0" fontId="18" fillId="0" borderId="89" xfId="0" applyFont="1" applyBorder="1"/>
    <xf numFmtId="2" fontId="18" fillId="5" borderId="66" xfId="0" applyNumberFormat="1" applyFont="1" applyFill="1" applyBorder="1" applyAlignment="1">
      <alignment horizontal="right"/>
    </xf>
    <xf numFmtId="2" fontId="18" fillId="6" borderId="66" xfId="0" applyNumberFormat="1" applyFont="1" applyFill="1" applyBorder="1" applyAlignment="1">
      <alignment horizontal="right"/>
    </xf>
    <xf numFmtId="2" fontId="18" fillId="0" borderId="59" xfId="0" applyNumberFormat="1" applyFont="1" applyBorder="1" applyAlignment="1">
      <alignment horizontal="right"/>
    </xf>
    <xf numFmtId="2" fontId="18" fillId="0" borderId="89" xfId="0" applyNumberFormat="1" applyFont="1" applyBorder="1" applyAlignment="1">
      <alignment horizontal="right"/>
    </xf>
    <xf numFmtId="2" fontId="18" fillId="0" borderId="88" xfId="0" applyNumberFormat="1" applyFont="1" applyBorder="1" applyAlignment="1">
      <alignment horizontal="right"/>
    </xf>
    <xf numFmtId="2" fontId="18" fillId="0" borderId="66" xfId="0" applyNumberFormat="1" applyFont="1" applyBorder="1"/>
    <xf numFmtId="2" fontId="18" fillId="3" borderId="87" xfId="0" applyNumberFormat="1" applyFont="1" applyFill="1" applyBorder="1" applyAlignment="1">
      <alignment horizontal="right"/>
    </xf>
    <xf numFmtId="2" fontId="18" fillId="3" borderId="66" xfId="0" applyNumberFormat="1" applyFont="1" applyFill="1" applyBorder="1" applyAlignment="1">
      <alignment horizontal="right"/>
    </xf>
    <xf numFmtId="2" fontId="18" fillId="3" borderId="88" xfId="0" applyNumberFormat="1" applyFont="1" applyFill="1" applyBorder="1" applyAlignment="1">
      <alignment horizontal="right"/>
    </xf>
    <xf numFmtId="2" fontId="18" fillId="3" borderId="90" xfId="0" applyNumberFormat="1" applyFont="1" applyFill="1" applyBorder="1" applyAlignment="1">
      <alignment horizontal="right"/>
    </xf>
    <xf numFmtId="165" fontId="18" fillId="0" borderId="0" xfId="2" applyNumberFormat="1" applyFont="1" applyBorder="1" applyAlignment="1">
      <alignment horizontal="center"/>
    </xf>
    <xf numFmtId="165" fontId="18" fillId="0" borderId="0" xfId="2" applyNumberFormat="1" applyFont="1" applyBorder="1"/>
    <xf numFmtId="165" fontId="18" fillId="0" borderId="8" xfId="2" applyNumberFormat="1" applyFont="1" applyBorder="1"/>
    <xf numFmtId="0" fontId="19" fillId="19" borderId="83" xfId="0" applyFont="1" applyFill="1" applyBorder="1" applyAlignment="1">
      <alignment vertical="center"/>
    </xf>
    <xf numFmtId="0" fontId="19" fillId="19" borderId="53" xfId="0" applyFont="1" applyFill="1" applyBorder="1" applyAlignment="1">
      <alignment vertical="center"/>
    </xf>
    <xf numFmtId="0" fontId="19" fillId="19" borderId="84" xfId="0" applyFont="1" applyFill="1" applyBorder="1" applyAlignment="1">
      <alignment vertical="center"/>
    </xf>
    <xf numFmtId="165" fontId="19" fillId="19" borderId="3" xfId="2" applyNumberFormat="1" applyFont="1" applyFill="1" applyBorder="1" applyAlignment="1">
      <alignment vertical="center"/>
    </xf>
    <xf numFmtId="0" fontId="19" fillId="19" borderId="0" xfId="0" applyFont="1" applyFill="1" applyAlignment="1">
      <alignment vertical="center"/>
    </xf>
    <xf numFmtId="0" fontId="19" fillId="19" borderId="85" xfId="0" applyFont="1" applyFill="1" applyBorder="1" applyAlignment="1">
      <alignment vertical="center"/>
    </xf>
    <xf numFmtId="3" fontId="19" fillId="19" borderId="3" xfId="2" applyNumberFormat="1" applyFont="1" applyFill="1" applyBorder="1" applyAlignment="1">
      <alignment vertical="center"/>
    </xf>
    <xf numFmtId="3" fontId="19" fillId="19" borderId="4" xfId="2" applyNumberFormat="1" applyFont="1" applyFill="1" applyBorder="1" applyAlignment="1">
      <alignment vertical="center"/>
    </xf>
    <xf numFmtId="0" fontId="1" fillId="2" borderId="56" xfId="0" applyFont="1" applyFill="1" applyBorder="1" applyAlignment="1">
      <alignment horizontal="right" vertical="center"/>
    </xf>
    <xf numFmtId="0" fontId="1" fillId="2" borderId="0" xfId="0" applyFont="1" applyFill="1" applyAlignment="1">
      <alignment horizontal="right" vertical="center"/>
    </xf>
    <xf numFmtId="0" fontId="53" fillId="0" borderId="13" xfId="0" applyFont="1" applyBorder="1" applyAlignment="1">
      <alignment horizontal="left" vertical="center"/>
    </xf>
    <xf numFmtId="0" fontId="19" fillId="19" borderId="52" xfId="0" applyFont="1" applyFill="1" applyBorder="1" applyAlignment="1">
      <alignment vertical="center"/>
    </xf>
    <xf numFmtId="0" fontId="19" fillId="19" borderId="67" xfId="0" applyFont="1" applyFill="1" applyBorder="1" applyAlignment="1">
      <alignment vertical="center"/>
    </xf>
    <xf numFmtId="0" fontId="69" fillId="10" borderId="15" xfId="0" applyFont="1" applyFill="1" applyBorder="1" applyAlignment="1" applyProtection="1">
      <alignment vertical="center"/>
      <protection locked="0"/>
    </xf>
    <xf numFmtId="0" fontId="1" fillId="18" borderId="0" xfId="0" applyFont="1" applyFill="1" applyAlignment="1" applyProtection="1">
      <alignment vertical="center"/>
      <protection locked="0"/>
    </xf>
    <xf numFmtId="0" fontId="1" fillId="18" borderId="0" xfId="0" applyFont="1" applyFill="1" applyAlignment="1">
      <alignment vertical="center"/>
    </xf>
    <xf numFmtId="0" fontId="44" fillId="18" borderId="0" xfId="0" applyFont="1" applyFill="1" applyAlignment="1">
      <alignment vertical="center"/>
    </xf>
    <xf numFmtId="0" fontId="44" fillId="18" borderId="0" xfId="0" applyFont="1" applyFill="1" applyAlignment="1" applyProtection="1">
      <alignment vertical="center"/>
      <protection locked="0"/>
    </xf>
    <xf numFmtId="0" fontId="1" fillId="6" borderId="1" xfId="0" applyFont="1" applyFill="1" applyBorder="1" applyAlignment="1" applyProtection="1">
      <alignment vertical="center"/>
      <protection locked="0"/>
    </xf>
    <xf numFmtId="0" fontId="1" fillId="6" borderId="10" xfId="0" applyFont="1" applyFill="1" applyBorder="1" applyAlignment="1">
      <alignment vertical="center"/>
    </xf>
    <xf numFmtId="0" fontId="1" fillId="6" borderId="13" xfId="0" applyFont="1" applyFill="1" applyBorder="1" applyAlignment="1">
      <alignment vertical="center"/>
    </xf>
    <xf numFmtId="0" fontId="1" fillId="6" borderId="12" xfId="0" applyFont="1" applyFill="1" applyBorder="1" applyAlignment="1">
      <alignment vertical="center"/>
    </xf>
    <xf numFmtId="0" fontId="1" fillId="6" borderId="2"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6" borderId="10" xfId="0" applyFont="1" applyFill="1" applyBorder="1" applyAlignment="1" applyProtection="1">
      <alignment vertical="center"/>
      <protection locked="0"/>
    </xf>
    <xf numFmtId="0" fontId="1" fillId="18" borderId="8" xfId="0" applyFont="1" applyFill="1" applyBorder="1" applyAlignment="1">
      <alignment vertical="center"/>
    </xf>
    <xf numFmtId="0" fontId="1" fillId="2" borderId="63"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57" xfId="0" applyFont="1" applyFill="1" applyBorder="1" applyAlignment="1" applyProtection="1">
      <alignment horizontal="left" vertical="center"/>
      <protection locked="0"/>
    </xf>
    <xf numFmtId="0" fontId="20" fillId="2" borderId="0" xfId="0" applyFont="1" applyFill="1" applyAlignment="1">
      <alignment vertical="center"/>
    </xf>
    <xf numFmtId="0" fontId="47" fillId="10" borderId="56" xfId="0" applyFont="1" applyFill="1" applyBorder="1" applyAlignment="1">
      <alignment horizontal="right" vertical="center"/>
    </xf>
    <xf numFmtId="0" fontId="47" fillId="10" borderId="68" xfId="0" applyFont="1" applyFill="1" applyBorder="1" applyAlignment="1">
      <alignment horizontal="right" vertical="center"/>
    </xf>
    <xf numFmtId="0" fontId="20" fillId="2" borderId="0" xfId="0" applyFont="1" applyFill="1" applyAlignment="1">
      <alignment horizontal="right" vertical="center" wrapText="1"/>
    </xf>
    <xf numFmtId="0" fontId="0" fillId="0" borderId="0" xfId="0" applyAlignment="1">
      <alignment horizontal="left" vertical="top" wrapText="1" readingOrder="1"/>
    </xf>
    <xf numFmtId="0" fontId="35" fillId="0" borderId="0" xfId="0" applyFont="1"/>
    <xf numFmtId="0" fontId="74" fillId="0" borderId="0" xfId="0" applyFont="1"/>
    <xf numFmtId="0" fontId="30" fillId="20" borderId="0" xfId="0" applyFont="1" applyFill="1"/>
    <xf numFmtId="0" fontId="0" fillId="0" borderId="0" xfId="0" applyAlignment="1">
      <alignment vertical="top"/>
    </xf>
    <xf numFmtId="0" fontId="4" fillId="2" borderId="0" xfId="0" applyFont="1" applyFill="1" applyAlignment="1">
      <alignment horizontal="left" vertical="center" wrapText="1"/>
    </xf>
    <xf numFmtId="0" fontId="0" fillId="2" borderId="0" xfId="0" applyFill="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0" fillId="4" borderId="0" xfId="0" applyFill="1" applyAlignment="1">
      <alignment vertical="top"/>
    </xf>
    <xf numFmtId="0" fontId="0" fillId="2" borderId="0" xfId="0" applyFill="1" applyAlignment="1">
      <alignment vertical="top"/>
    </xf>
    <xf numFmtId="0" fontId="15" fillId="2" borderId="0" xfId="0" applyFont="1" applyFill="1" applyAlignment="1">
      <alignment vertical="top"/>
    </xf>
    <xf numFmtId="0" fontId="16" fillId="2" borderId="0" xfId="0" applyFont="1" applyFill="1" applyAlignment="1">
      <alignment vertical="top"/>
    </xf>
    <xf numFmtId="0" fontId="15" fillId="2" borderId="92" xfId="0" applyFont="1" applyFill="1" applyBorder="1" applyAlignment="1">
      <alignment vertical="top"/>
    </xf>
    <xf numFmtId="0" fontId="16" fillId="2" borderId="0" xfId="0" applyFont="1" applyFill="1" applyAlignment="1">
      <alignment vertical="top" wrapText="1"/>
    </xf>
    <xf numFmtId="0" fontId="16" fillId="2" borderId="49" xfId="0" applyFont="1" applyFill="1" applyBorder="1" applyAlignment="1">
      <alignment vertical="top"/>
    </xf>
    <xf numFmtId="0" fontId="16" fillId="2" borderId="49" xfId="0" applyFont="1" applyFill="1" applyBorder="1" applyAlignment="1">
      <alignment vertical="top" wrapText="1"/>
    </xf>
    <xf numFmtId="0" fontId="16" fillId="2" borderId="0" xfId="0" applyFont="1" applyFill="1" applyAlignment="1">
      <alignment horizontal="center" vertical="top" wrapText="1"/>
    </xf>
    <xf numFmtId="0" fontId="16" fillId="2" borderId="0" xfId="0" applyFont="1" applyFill="1" applyAlignment="1">
      <alignment horizontal="center" vertical="top"/>
    </xf>
    <xf numFmtId="0" fontId="16" fillId="2" borderId="49" xfId="0" applyFont="1" applyFill="1" applyBorder="1" applyAlignment="1">
      <alignment horizontal="center" vertical="top"/>
    </xf>
    <xf numFmtId="0" fontId="4" fillId="2" borderId="4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vertical="center" wrapText="1"/>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31" xfId="0" applyFont="1" applyFill="1" applyBorder="1" applyAlignment="1">
      <alignment vertical="center"/>
    </xf>
    <xf numFmtId="0" fontId="4" fillId="2" borderId="40" xfId="0" applyFont="1" applyFill="1" applyBorder="1" applyAlignment="1">
      <alignment horizontal="center" vertical="center"/>
    </xf>
    <xf numFmtId="0" fontId="6" fillId="2" borderId="2" xfId="0" applyFont="1" applyFill="1" applyBorder="1" applyAlignment="1">
      <alignment vertical="center"/>
    </xf>
    <xf numFmtId="0" fontId="6" fillId="2" borderId="17" xfId="0" applyFont="1" applyFill="1" applyBorder="1" applyAlignment="1">
      <alignment horizontal="center" vertical="center"/>
    </xf>
    <xf numFmtId="0" fontId="6"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27" fillId="2" borderId="0" xfId="0" applyFont="1" applyFill="1" applyAlignment="1">
      <alignment horizontal="center" vertical="center"/>
    </xf>
    <xf numFmtId="0" fontId="6" fillId="2" borderId="45" xfId="0" applyFont="1" applyFill="1" applyBorder="1" applyAlignment="1">
      <alignment horizontal="center" vertical="center"/>
    </xf>
    <xf numFmtId="0" fontId="4" fillId="2" borderId="29" xfId="0" applyFont="1" applyFill="1" applyBorder="1" applyAlignment="1">
      <alignment vertical="center"/>
    </xf>
    <xf numFmtId="0" fontId="4" fillId="2" borderId="30" xfId="0" applyFont="1" applyFill="1" applyBorder="1" applyAlignment="1">
      <alignment horizontal="center" vertical="center"/>
    </xf>
    <xf numFmtId="0" fontId="4" fillId="2" borderId="10" xfId="0" applyFont="1" applyFill="1" applyBorder="1" applyAlignment="1">
      <alignment vertical="center" wrapText="1"/>
    </xf>
    <xf numFmtId="0" fontId="4" fillId="2" borderId="31"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0" xfId="0" applyFont="1" applyFill="1" applyAlignment="1">
      <alignment vertical="center" wrapText="1"/>
    </xf>
    <xf numFmtId="0" fontId="6" fillId="2" borderId="0" xfId="0" applyFont="1" applyFill="1" applyAlignment="1">
      <alignment horizontal="left" vertical="top" wrapText="1"/>
    </xf>
    <xf numFmtId="0" fontId="6" fillId="2" borderId="5" xfId="0" applyFont="1" applyFill="1" applyBorder="1" applyAlignment="1">
      <alignment vertical="top" wrapText="1"/>
    </xf>
    <xf numFmtId="0" fontId="4" fillId="2" borderId="0" xfId="0" applyFont="1" applyFill="1" applyAlignment="1">
      <alignment vertical="top" wrapText="1"/>
    </xf>
    <xf numFmtId="0" fontId="4" fillId="2" borderId="6" xfId="0" applyFont="1" applyFill="1" applyBorder="1" applyAlignment="1">
      <alignment vertical="top"/>
    </xf>
    <xf numFmtId="0" fontId="4" fillId="2" borderId="5" xfId="0" applyFont="1" applyFill="1" applyBorder="1" applyAlignment="1">
      <alignment vertical="top" wrapText="1"/>
    </xf>
    <xf numFmtId="0" fontId="4" fillId="2" borderId="95"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28" xfId="0" applyFont="1" applyFill="1" applyBorder="1" applyAlignment="1">
      <alignment horizontal="center" vertical="center"/>
    </xf>
    <xf numFmtId="0" fontId="6" fillId="2" borderId="44" xfId="0" applyFont="1" applyFill="1" applyBorder="1" applyAlignment="1">
      <alignment vertical="center"/>
    </xf>
    <xf numFmtId="0" fontId="6" fillId="2" borderId="42" xfId="0" applyFont="1" applyFill="1" applyBorder="1" applyAlignment="1">
      <alignment horizontal="center" vertical="center"/>
    </xf>
    <xf numFmtId="0" fontId="23" fillId="0" borderId="34" xfId="32" applyFont="1" applyBorder="1" applyAlignment="1">
      <alignment horizontal="left"/>
    </xf>
    <xf numFmtId="0" fontId="48" fillId="0" borderId="44" xfId="32" applyFont="1" applyBorder="1" applyAlignment="1">
      <alignment horizontal="center"/>
    </xf>
    <xf numFmtId="0" fontId="48" fillId="0" borderId="29" xfId="32" applyFont="1" applyBorder="1" applyAlignment="1">
      <alignment horizontal="center"/>
    </xf>
    <xf numFmtId="0" fontId="48" fillId="0" borderId="31" xfId="32" applyFont="1" applyBorder="1" applyAlignment="1">
      <alignment horizontal="center"/>
    </xf>
    <xf numFmtId="0" fontId="0" fillId="2" borderId="0" xfId="0" applyFill="1"/>
    <xf numFmtId="0" fontId="23" fillId="2" borderId="42" xfId="32" applyFont="1" applyFill="1" applyBorder="1" applyAlignment="1">
      <alignment horizontal="center"/>
    </xf>
    <xf numFmtId="0" fontId="49" fillId="2" borderId="45" xfId="0" applyFont="1" applyFill="1" applyBorder="1" applyAlignment="1" applyProtection="1">
      <alignment vertical="center"/>
      <protection locked="0"/>
    </xf>
    <xf numFmtId="0" fontId="23" fillId="2" borderId="28" xfId="32" applyFont="1" applyFill="1" applyBorder="1" applyAlignment="1">
      <alignment horizontal="center"/>
    </xf>
    <xf numFmtId="0" fontId="49" fillId="2" borderId="30" xfId="0" applyFont="1" applyFill="1" applyBorder="1" applyAlignment="1" applyProtection="1">
      <alignment vertical="center"/>
      <protection locked="0"/>
    </xf>
    <xf numFmtId="0" fontId="23" fillId="2" borderId="40" xfId="32" applyFont="1" applyFill="1" applyBorder="1" applyAlignment="1">
      <alignment horizontal="center"/>
    </xf>
    <xf numFmtId="0" fontId="49" fillId="2" borderId="32" xfId="0" applyFont="1" applyFill="1" applyBorder="1" applyAlignment="1" applyProtection="1">
      <alignment vertical="center"/>
      <protection locked="0"/>
    </xf>
    <xf numFmtId="0" fontId="4" fillId="5" borderId="0" xfId="0" applyFont="1" applyFill="1" applyAlignment="1">
      <alignment vertical="center"/>
    </xf>
    <xf numFmtId="0" fontId="4" fillId="5" borderId="0" xfId="0" applyFont="1" applyFill="1" applyAlignment="1">
      <alignment vertical="top"/>
    </xf>
    <xf numFmtId="0" fontId="27" fillId="5" borderId="0" xfId="0" applyFont="1" applyFill="1" applyAlignment="1">
      <alignment vertical="center"/>
    </xf>
    <xf numFmtId="0" fontId="5" fillId="5" borderId="0" xfId="0" applyFont="1" applyFill="1" applyAlignment="1">
      <alignment vertical="center"/>
    </xf>
    <xf numFmtId="0" fontId="84" fillId="0" borderId="5" xfId="0" applyFont="1" applyBorder="1"/>
    <xf numFmtId="0" fontId="44" fillId="18" borderId="3" xfId="0" applyFont="1" applyFill="1" applyBorder="1" applyAlignment="1" applyProtection="1">
      <alignment vertical="center"/>
      <protection locked="0"/>
    </xf>
    <xf numFmtId="0" fontId="1" fillId="18" borderId="4" xfId="0" applyFont="1" applyFill="1" applyBorder="1" applyAlignment="1">
      <alignment vertical="center"/>
    </xf>
    <xf numFmtId="0" fontId="1" fillId="2" borderId="12" xfId="0" applyFont="1" applyFill="1" applyBorder="1" applyAlignment="1" applyProtection="1">
      <alignment vertical="center"/>
      <protection locked="0"/>
    </xf>
    <xf numFmtId="0" fontId="6" fillId="5" borderId="0" xfId="0" applyFont="1" applyFill="1" applyAlignment="1">
      <alignment horizontal="center"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6" fillId="2" borderId="0" xfId="0" applyFont="1" applyFill="1" applyAlignment="1">
      <alignment horizontal="left" vertical="top" wrapText="1"/>
    </xf>
    <xf numFmtId="0" fontId="16" fillId="2" borderId="5" xfId="0" applyFont="1" applyFill="1" applyBorder="1" applyAlignment="1">
      <alignment horizontal="left" vertical="center"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6" xfId="0" applyFont="1" applyFill="1" applyBorder="1" applyAlignment="1">
      <alignment horizontal="left" vertical="top" wrapText="1"/>
    </xf>
    <xf numFmtId="0" fontId="82" fillId="10" borderId="7" xfId="0" applyFont="1" applyFill="1" applyBorder="1" applyAlignment="1">
      <alignment horizontal="center" vertical="center" wrapText="1"/>
    </xf>
    <xf numFmtId="0" fontId="82" fillId="10" borderId="8" xfId="0" applyFont="1" applyFill="1" applyBorder="1" applyAlignment="1">
      <alignment horizontal="center" vertical="center" wrapText="1"/>
    </xf>
    <xf numFmtId="0" fontId="82" fillId="10" borderId="9" xfId="0" applyFont="1" applyFill="1" applyBorder="1" applyAlignment="1">
      <alignment horizontal="center" vertical="center" wrapText="1"/>
    </xf>
    <xf numFmtId="0" fontId="3" fillId="4" borderId="0" xfId="0" applyFont="1" applyFill="1" applyAlignment="1">
      <alignment horizontal="center" vertical="top"/>
    </xf>
    <xf numFmtId="0" fontId="21" fillId="10" borderId="2" xfId="0" applyFont="1" applyFill="1" applyBorder="1" applyAlignment="1">
      <alignment horizontal="center" vertical="top"/>
    </xf>
    <xf numFmtId="0" fontId="21" fillId="10" borderId="3" xfId="0" applyFont="1" applyFill="1" applyBorder="1" applyAlignment="1">
      <alignment horizontal="center" vertical="top"/>
    </xf>
    <xf numFmtId="0" fontId="21" fillId="10" borderId="4" xfId="0" applyFont="1" applyFill="1" applyBorder="1" applyAlignment="1">
      <alignment horizontal="center" vertical="top"/>
    </xf>
    <xf numFmtId="0" fontId="16" fillId="2" borderId="5" xfId="0" applyFont="1"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79" fillId="2" borderId="5" xfId="0" applyFont="1" applyFill="1" applyBorder="1" applyAlignment="1">
      <alignment horizontal="left" vertical="top" wrapText="1"/>
    </xf>
    <xf numFmtId="0" fontId="79" fillId="2" borderId="0" xfId="0" applyFont="1" applyFill="1" applyAlignment="1">
      <alignment horizontal="left" vertical="top" wrapText="1"/>
    </xf>
    <xf numFmtId="0" fontId="79" fillId="2" borderId="6" xfId="0" applyFont="1" applyFill="1" applyBorder="1" applyAlignment="1">
      <alignment horizontal="left" vertical="top" wrapText="1"/>
    </xf>
    <xf numFmtId="0" fontId="4"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41" fillId="18" borderId="44" xfId="0" applyFont="1" applyFill="1" applyBorder="1" applyAlignment="1">
      <alignment horizontal="center" vertical="center" wrapText="1"/>
    </xf>
    <xf numFmtId="0" fontId="41" fillId="18" borderId="45" xfId="0" applyFont="1" applyFill="1" applyBorder="1" applyAlignment="1">
      <alignment horizontal="center" vertical="center" wrapText="1"/>
    </xf>
    <xf numFmtId="0" fontId="41" fillId="18" borderId="29" xfId="0" applyFont="1" applyFill="1" applyBorder="1" applyAlignment="1">
      <alignment horizontal="center" vertical="center" wrapText="1"/>
    </xf>
    <xf numFmtId="0" fontId="41" fillId="18" borderId="30" xfId="0" applyFont="1" applyFill="1" applyBorder="1" applyAlignment="1">
      <alignment horizontal="center" vertical="center" wrapText="1"/>
    </xf>
    <xf numFmtId="0" fontId="41" fillId="18" borderId="31" xfId="0" applyFont="1" applyFill="1" applyBorder="1" applyAlignment="1">
      <alignment horizontal="center" vertical="center" wrapText="1"/>
    </xf>
    <xf numFmtId="0" fontId="41" fillId="18" borderId="32" xfId="0" applyFont="1" applyFill="1" applyBorder="1" applyAlignment="1">
      <alignment horizontal="center" vertical="center" wrapText="1"/>
    </xf>
    <xf numFmtId="0" fontId="1" fillId="2" borderId="63"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57" xfId="0" applyFont="1" applyFill="1" applyBorder="1" applyAlignment="1" applyProtection="1">
      <alignment horizontal="left" vertical="center"/>
      <protection locked="0"/>
    </xf>
    <xf numFmtId="0" fontId="68" fillId="2" borderId="3" xfId="0" applyFont="1" applyFill="1" applyBorder="1" applyAlignment="1">
      <alignment horizontal="center" vertical="center"/>
    </xf>
    <xf numFmtId="0" fontId="68"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47" fillId="10" borderId="59" xfId="0" applyFont="1" applyFill="1" applyBorder="1" applyAlignment="1">
      <alignment horizontal="right" vertical="center" wrapText="1"/>
    </xf>
    <xf numFmtId="0" fontId="47" fillId="10" borderId="89" xfId="0" applyFont="1" applyFill="1" applyBorder="1" applyAlignment="1">
      <alignment horizontal="right" vertical="center" wrapText="1"/>
    </xf>
    <xf numFmtId="0" fontId="1" fillId="2" borderId="63"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57" xfId="0" applyFont="1" applyFill="1" applyBorder="1" applyAlignment="1" applyProtection="1">
      <alignment horizontal="center" vertical="center"/>
      <protection locked="0"/>
    </xf>
    <xf numFmtId="0" fontId="1" fillId="2" borderId="65" xfId="0" applyFont="1" applyFill="1" applyBorder="1" applyAlignment="1" applyProtection="1">
      <alignment horizontal="left" vertical="center"/>
      <protection locked="0"/>
    </xf>
    <xf numFmtId="0" fontId="1" fillId="2" borderId="60" xfId="0" applyFont="1" applyFill="1" applyBorder="1" applyAlignment="1" applyProtection="1">
      <alignment horizontal="left" vertical="center"/>
      <protection locked="0"/>
    </xf>
    <xf numFmtId="0" fontId="1" fillId="2" borderId="61" xfId="0" applyFont="1" applyFill="1" applyBorder="1" applyAlignment="1" applyProtection="1">
      <alignment horizontal="left" vertical="center"/>
      <protection locked="0"/>
    </xf>
    <xf numFmtId="0" fontId="47" fillId="10" borderId="56" xfId="0" applyFont="1" applyFill="1" applyBorder="1" applyAlignment="1">
      <alignment horizontal="right" vertical="center"/>
    </xf>
    <xf numFmtId="0" fontId="47" fillId="10" borderId="68" xfId="0" applyFont="1" applyFill="1" applyBorder="1" applyAlignment="1">
      <alignment horizontal="right" vertical="center"/>
    </xf>
    <xf numFmtId="0" fontId="41" fillId="18" borderId="1" xfId="0" applyFont="1" applyFill="1" applyBorder="1" applyAlignment="1">
      <alignment horizontal="center" vertical="center" wrapText="1"/>
    </xf>
    <xf numFmtId="0" fontId="1" fillId="2" borderId="12"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70" fillId="18" borderId="1" xfId="0" applyFont="1" applyFill="1" applyBorder="1" applyAlignment="1">
      <alignment horizontal="center" vertical="center" wrapText="1"/>
    </xf>
    <xf numFmtId="0" fontId="70" fillId="18" borderId="3" xfId="0" applyFont="1" applyFill="1" applyBorder="1" applyAlignment="1">
      <alignment horizontal="center" vertical="center" wrapText="1"/>
    </xf>
    <xf numFmtId="0" fontId="70" fillId="18" borderId="4" xfId="0" applyFont="1" applyFill="1" applyBorder="1" applyAlignment="1">
      <alignment horizontal="center" vertical="center" wrapText="1"/>
    </xf>
    <xf numFmtId="0" fontId="70" fillId="18" borderId="0" xfId="0" applyFont="1" applyFill="1" applyAlignment="1">
      <alignment horizontal="center" vertical="center" wrapText="1"/>
    </xf>
    <xf numFmtId="0" fontId="70" fillId="18" borderId="6" xfId="0" applyFont="1" applyFill="1" applyBorder="1" applyAlignment="1">
      <alignment horizontal="center" vertical="center" wrapText="1"/>
    </xf>
    <xf numFmtId="0" fontId="70" fillId="18" borderId="8" xfId="0" applyFont="1" applyFill="1" applyBorder="1" applyAlignment="1">
      <alignment horizontal="center" vertical="center" wrapText="1"/>
    </xf>
    <xf numFmtId="0" fontId="70" fillId="18" borderId="9" xfId="0" applyFont="1" applyFill="1" applyBorder="1" applyAlignment="1">
      <alignment horizontal="center" vertical="center" wrapText="1"/>
    </xf>
    <xf numFmtId="0" fontId="72" fillId="2" borderId="0" xfId="0" applyFont="1" applyFill="1" applyAlignment="1" applyProtection="1">
      <alignment horizontal="center" vertical="center"/>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64" xfId="0" applyFont="1" applyFill="1" applyBorder="1" applyAlignment="1" applyProtection="1">
      <alignment horizontal="left" vertical="center"/>
      <protection locked="0"/>
    </xf>
    <xf numFmtId="0" fontId="1" fillId="2" borderId="49" xfId="0" applyFont="1" applyFill="1" applyBorder="1" applyAlignment="1" applyProtection="1">
      <alignment horizontal="left" vertical="center"/>
      <protection locked="0"/>
    </xf>
    <xf numFmtId="0" fontId="1" fillId="2" borderId="58" xfId="0" applyFont="1" applyFill="1" applyBorder="1" applyAlignment="1" applyProtection="1">
      <alignment horizontal="left" vertical="center"/>
      <protection locked="0"/>
    </xf>
    <xf numFmtId="0" fontId="41" fillId="2" borderId="1" xfId="0" applyFont="1" applyFill="1" applyBorder="1" applyAlignment="1">
      <alignment horizontal="left" vertical="center"/>
    </xf>
    <xf numFmtId="0" fontId="1" fillId="2" borderId="46" xfId="0" applyFont="1" applyFill="1" applyBorder="1" applyAlignment="1">
      <alignment horizontal="right" vertical="center"/>
    </xf>
    <xf numFmtId="0" fontId="1" fillId="2" borderId="47" xfId="0" applyFont="1" applyFill="1" applyBorder="1" applyAlignment="1">
      <alignment horizontal="right" vertical="center"/>
    </xf>
    <xf numFmtId="0" fontId="41" fillId="15" borderId="17" xfId="0" applyFont="1" applyFill="1" applyBorder="1" applyAlignment="1">
      <alignment horizontal="center" vertical="center" wrapText="1"/>
    </xf>
    <xf numFmtId="0" fontId="41" fillId="2" borderId="1" xfId="0" applyFont="1" applyFill="1" applyBorder="1" applyAlignment="1" applyProtection="1">
      <alignment horizontal="left" vertical="center"/>
      <protection locked="0"/>
    </xf>
    <xf numFmtId="0" fontId="64" fillId="15" borderId="0" xfId="0" applyFont="1" applyFill="1" applyAlignment="1">
      <alignment horizontal="center" vertical="center" wrapText="1"/>
    </xf>
    <xf numFmtId="0" fontId="72" fillId="0" borderId="0" xfId="0" applyFont="1" applyAlignment="1">
      <alignment horizontal="center" vertical="center"/>
    </xf>
    <xf numFmtId="0" fontId="1" fillId="2" borderId="62" xfId="0" applyFont="1" applyFill="1" applyBorder="1" applyAlignment="1" applyProtection="1">
      <alignment horizontal="left" vertical="center"/>
      <protection locked="0"/>
    </xf>
    <xf numFmtId="0" fontId="1" fillId="2" borderId="54" xfId="0" applyFont="1" applyFill="1" applyBorder="1" applyAlignment="1" applyProtection="1">
      <alignment horizontal="left" vertical="center"/>
      <protection locked="0"/>
    </xf>
    <xf numFmtId="0" fontId="1" fillId="2" borderId="55" xfId="0" applyFont="1" applyFill="1" applyBorder="1" applyAlignment="1" applyProtection="1">
      <alignment horizontal="left" vertical="center"/>
      <protection locked="0"/>
    </xf>
    <xf numFmtId="0" fontId="65" fillId="2" borderId="46" xfId="0" applyFont="1" applyFill="1" applyBorder="1" applyAlignment="1" applyProtection="1">
      <alignment horizontal="left" vertical="center"/>
      <protection locked="0"/>
    </xf>
    <xf numFmtId="0" fontId="65" fillId="2" borderId="91" xfId="0" applyFont="1" applyFill="1" applyBorder="1" applyAlignment="1" applyProtection="1">
      <alignment horizontal="left" vertical="center"/>
      <protection locked="0"/>
    </xf>
    <xf numFmtId="0" fontId="65" fillId="2" borderId="47" xfId="0" applyFont="1" applyFill="1" applyBorder="1" applyAlignment="1" applyProtection="1">
      <alignment horizontal="left" vertical="center"/>
      <protection locked="0"/>
    </xf>
    <xf numFmtId="0" fontId="41" fillId="15" borderId="0" xfId="0" applyFont="1" applyFill="1" applyAlignment="1">
      <alignment horizontal="left" vertical="center"/>
    </xf>
    <xf numFmtId="0" fontId="26" fillId="10" borderId="7" xfId="0" applyFont="1" applyFill="1" applyBorder="1" applyAlignment="1">
      <alignment horizontal="center" vertical="center"/>
    </xf>
    <xf numFmtId="0" fontId="26" fillId="10" borderId="8" xfId="0" applyFont="1" applyFill="1" applyBorder="1" applyAlignment="1">
      <alignment horizontal="center" vertical="center"/>
    </xf>
    <xf numFmtId="0" fontId="26" fillId="10" borderId="9" xfId="0" applyFont="1" applyFill="1" applyBorder="1" applyAlignment="1">
      <alignment horizontal="center" vertical="center"/>
    </xf>
    <xf numFmtId="0" fontId="47" fillId="10" borderId="56" xfId="0" applyFont="1" applyFill="1" applyBorder="1" applyAlignment="1">
      <alignment horizontal="right" vertical="center" wrapText="1"/>
    </xf>
    <xf numFmtId="0" fontId="47" fillId="10" borderId="68" xfId="0" applyFont="1" applyFill="1" applyBorder="1" applyAlignment="1">
      <alignment horizontal="right" vertical="center" wrapText="1"/>
    </xf>
    <xf numFmtId="0" fontId="73" fillId="10" borderId="0" xfId="0" applyFont="1" applyFill="1" applyAlignment="1">
      <alignment horizontal="center" vertical="center"/>
    </xf>
    <xf numFmtId="0" fontId="71" fillId="10" borderId="0" xfId="0" applyFont="1" applyFill="1" applyAlignment="1" applyProtection="1">
      <alignment horizontal="center" vertical="center" wrapText="1"/>
      <protection locked="0"/>
    </xf>
    <xf numFmtId="0" fontId="53" fillId="0" borderId="12" xfId="0" applyFont="1" applyBorder="1" applyAlignment="1">
      <alignment horizontal="left" vertical="center"/>
    </xf>
    <xf numFmtId="0" fontId="53" fillId="0" borderId="17" xfId="0" applyFont="1" applyBorder="1" applyAlignment="1">
      <alignment horizontal="left" vertical="center"/>
    </xf>
    <xf numFmtId="0" fontId="53" fillId="0" borderId="13" xfId="0" applyFont="1" applyBorder="1" applyAlignment="1">
      <alignment horizontal="left" vertical="center"/>
    </xf>
    <xf numFmtId="0" fontId="22" fillId="0" borderId="49" xfId="0" applyFont="1" applyBorder="1" applyAlignment="1" applyProtection="1">
      <alignment horizontal="left" vertical="center"/>
      <protection locked="0"/>
    </xf>
    <xf numFmtId="0" fontId="22" fillId="0" borderId="49" xfId="0" applyFont="1" applyBorder="1" applyAlignment="1" applyProtection="1">
      <alignment horizontal="left" vertical="center" wrapText="1"/>
      <protection locked="0"/>
    </xf>
    <xf numFmtId="0" fontId="63" fillId="0" borderId="0" xfId="0" applyFont="1" applyAlignment="1">
      <alignment horizontal="center" vertical="center" wrapText="1"/>
    </xf>
    <xf numFmtId="2" fontId="66" fillId="0" borderId="53" xfId="0" applyNumberFormat="1" applyFont="1" applyBorder="1" applyAlignment="1" applyProtection="1">
      <alignment horizontal="center" vertical="center" wrapText="1"/>
      <protection locked="0"/>
    </xf>
    <xf numFmtId="2" fontId="66" fillId="0" borderId="49" xfId="0" applyNumberFormat="1"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83" fillId="0" borderId="0" xfId="0" applyFont="1" applyAlignment="1" applyProtection="1">
      <alignment horizontal="left" vertical="center" wrapText="1"/>
      <protection locked="0"/>
    </xf>
    <xf numFmtId="0" fontId="19" fillId="19" borderId="52" xfId="0" applyFont="1" applyFill="1" applyBorder="1" applyAlignment="1">
      <alignment vertical="center"/>
    </xf>
    <xf numFmtId="0" fontId="19" fillId="19" borderId="67" xfId="0" applyFont="1" applyFill="1" applyBorder="1" applyAlignment="1">
      <alignment vertical="center"/>
    </xf>
    <xf numFmtId="0" fontId="67" fillId="19" borderId="53" xfId="0" applyFont="1" applyFill="1" applyBorder="1" applyAlignment="1">
      <alignment vertical="center" wrapText="1"/>
    </xf>
    <xf numFmtId="0" fontId="67" fillId="19" borderId="84" xfId="0" applyFont="1" applyFill="1" applyBorder="1" applyAlignment="1">
      <alignment vertical="center" wrapText="1"/>
    </xf>
  </cellXfs>
  <cellStyles count="35">
    <cellStyle name="Comma" xfId="2" builtinId="3"/>
    <cellStyle name="Comma 2" xfId="3" xr:uid="{00000000-0005-0000-0000-000001000000}"/>
    <cellStyle name="Followed Hyperlink" xfId="5" builtinId="9" hidden="1"/>
    <cellStyle name="Followed Hyperlink" xfId="6" builtinId="9" hidden="1"/>
    <cellStyle name="Followed Hyperlink" xfId="27" builtinId="9" hidden="1"/>
    <cellStyle name="Followed Hyperlink" xfId="8" builtinId="9" hidden="1"/>
    <cellStyle name="Followed Hyperlink" xfId="9" builtinId="9" hidden="1"/>
    <cellStyle name="Followed Hyperlink" xfId="7" builtinId="9" hidden="1"/>
    <cellStyle name="Followed Hyperlink" xfId="12" builtinId="9" hidden="1"/>
    <cellStyle name="Followed Hyperlink" xfId="22" builtinId="9" hidden="1"/>
    <cellStyle name="Followed Hyperlink" xfId="14" builtinId="9" hidden="1"/>
    <cellStyle name="Followed Hyperlink" xfId="2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0" builtinId="9" hidden="1"/>
    <cellStyle name="Followed Hyperlink" xfId="20" builtinId="9" hidden="1"/>
    <cellStyle name="Followed Hyperlink" xfId="21" builtinId="9" hidden="1"/>
    <cellStyle name="Followed Hyperlink" xfId="23" builtinId="9" hidden="1"/>
    <cellStyle name="Followed Hyperlink" xfId="19" builtinId="9" hidden="1"/>
    <cellStyle name="Followed Hyperlink" xfId="25" builtinId="9" hidden="1"/>
    <cellStyle name="Followed Hyperlink" xfId="11" builtinId="9" hidden="1"/>
    <cellStyle name="Followed Hyperlink" xfId="26" builtinId="9" hidden="1"/>
    <cellStyle name="Followed Hyperlink" xfId="28" builtinId="9" hidden="1"/>
    <cellStyle name="Followed Hyperlink" xfId="13" builtinId="9" hidden="1"/>
    <cellStyle name="Followed Hyperlink" xfId="29" builtinId="9" hidden="1"/>
    <cellStyle name="Followed Hyperlink" xfId="30" builtinId="9" hidden="1"/>
    <cellStyle name="Followed Hyperlink" xfId="31" builtinId="9" hidden="1"/>
    <cellStyle name="Hyperlink" xfId="4" builtinId="8"/>
    <cellStyle name="Normal" xfId="0" builtinId="0"/>
    <cellStyle name="Normal 2" xfId="33" xr:uid="{00000000-0005-0000-0000-00001F000000}"/>
    <cellStyle name="Normal 2 2" xfId="32" xr:uid="{00000000-0005-0000-0000-000020000000}"/>
    <cellStyle name="Percent" xfId="1" builtinId="5"/>
    <cellStyle name="Percent 2" xfId="34" xr:uid="{00000000-0005-0000-0000-000022000000}"/>
  </cellStyles>
  <dxfs count="3">
    <dxf>
      <font>
        <color rgb="FF9C0006"/>
      </font>
      <fill>
        <patternFill>
          <bgColor rgb="FFFFC7CE"/>
        </patternFill>
      </fill>
    </dxf>
    <dxf>
      <font>
        <color auto="1"/>
      </font>
      <fill>
        <patternFill patternType="solid">
          <fgColor indexed="64"/>
          <bgColor rgb="FFFF6666"/>
        </patternFill>
      </fill>
    </dxf>
    <dxf>
      <font>
        <color theme="1"/>
      </font>
      <fill>
        <patternFill patternType="solid">
          <fgColor theme="1"/>
          <bgColor rgb="FFFF6666"/>
        </patternFill>
      </fill>
    </dxf>
  </dxfs>
  <tableStyles count="0" defaultTableStyle="TableStyleMedium2" defaultPivotStyle="PivotStyleLight16"/>
  <colors>
    <mruColors>
      <color rgb="FFFF9900"/>
      <color rgb="FFFF3300"/>
      <color rgb="FFEBFAFF"/>
      <color rgb="FFEEFF9B"/>
      <color rgb="FFFFCCFF"/>
      <color rgb="FF72F000"/>
      <color rgb="FF7D5C94"/>
      <color rgb="FF9BE5FF"/>
      <color rgb="FF416EFF"/>
      <color rgb="FF6F4C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579120</xdr:colOff>
      <xdr:row>72</xdr:row>
      <xdr:rowOff>110948</xdr:rowOff>
    </xdr:to>
    <xdr:pic>
      <xdr:nvPicPr>
        <xdr:cNvPr id="12" name="Picture 11">
          <a:extLst>
            <a:ext uri="{FF2B5EF4-FFF2-40B4-BE49-F238E27FC236}">
              <a16:creationId xmlns:a16="http://schemas.microsoft.com/office/drawing/2014/main" id="{B9469D9A-BD4B-759F-638E-4B66AE86F0FB}"/>
            </a:ext>
          </a:extLst>
        </xdr:cNvPr>
        <xdr:cNvPicPr>
          <a:picLocks noChangeAspect="1"/>
        </xdr:cNvPicPr>
      </xdr:nvPicPr>
      <xdr:blipFill>
        <a:blip xmlns:r="http://schemas.openxmlformats.org/officeDocument/2006/relationships" r:embed="rId1"/>
        <a:stretch>
          <a:fillRect/>
        </a:stretch>
      </xdr:blipFill>
      <xdr:spPr>
        <a:xfrm>
          <a:off x="0" y="0"/>
          <a:ext cx="10332720" cy="13369748"/>
        </a:xfrm>
        <a:prstGeom prst="rect">
          <a:avLst/>
        </a:prstGeom>
      </xdr:spPr>
    </xdr:pic>
    <xdr:clientData/>
  </xdr:twoCellAnchor>
  <xdr:twoCellAnchor editAs="oneCell">
    <xdr:from>
      <xdr:col>0</xdr:col>
      <xdr:colOff>0</xdr:colOff>
      <xdr:row>73</xdr:row>
      <xdr:rowOff>0</xdr:rowOff>
    </xdr:from>
    <xdr:to>
      <xdr:col>16</xdr:col>
      <xdr:colOff>579120</xdr:colOff>
      <xdr:row>145</xdr:row>
      <xdr:rowOff>108944</xdr:rowOff>
    </xdr:to>
    <xdr:pic>
      <xdr:nvPicPr>
        <xdr:cNvPr id="13" name="Picture 12">
          <a:extLst>
            <a:ext uri="{FF2B5EF4-FFF2-40B4-BE49-F238E27FC236}">
              <a16:creationId xmlns:a16="http://schemas.microsoft.com/office/drawing/2014/main" id="{91CBFD1E-5F42-15B2-AE00-D7FA84964F00}"/>
            </a:ext>
          </a:extLst>
        </xdr:cNvPr>
        <xdr:cNvPicPr>
          <a:picLocks noChangeAspect="1"/>
        </xdr:cNvPicPr>
      </xdr:nvPicPr>
      <xdr:blipFill>
        <a:blip xmlns:r="http://schemas.openxmlformats.org/officeDocument/2006/relationships" r:embed="rId2"/>
        <a:stretch>
          <a:fillRect/>
        </a:stretch>
      </xdr:blipFill>
      <xdr:spPr>
        <a:xfrm>
          <a:off x="0" y="13442950"/>
          <a:ext cx="10332720" cy="13367744"/>
        </a:xfrm>
        <a:prstGeom prst="rect">
          <a:avLst/>
        </a:prstGeom>
      </xdr:spPr>
    </xdr:pic>
    <xdr:clientData/>
  </xdr:twoCellAnchor>
  <xdr:twoCellAnchor editAs="oneCell">
    <xdr:from>
      <xdr:col>0</xdr:col>
      <xdr:colOff>0</xdr:colOff>
      <xdr:row>146</xdr:row>
      <xdr:rowOff>0</xdr:rowOff>
    </xdr:from>
    <xdr:to>
      <xdr:col>16</xdr:col>
      <xdr:colOff>579120</xdr:colOff>
      <xdr:row>218</xdr:row>
      <xdr:rowOff>110948</xdr:rowOff>
    </xdr:to>
    <xdr:pic>
      <xdr:nvPicPr>
        <xdr:cNvPr id="14" name="Picture 13">
          <a:extLst>
            <a:ext uri="{FF2B5EF4-FFF2-40B4-BE49-F238E27FC236}">
              <a16:creationId xmlns:a16="http://schemas.microsoft.com/office/drawing/2014/main" id="{93EBDB85-0270-9168-C5E0-2636AEE09818}"/>
            </a:ext>
          </a:extLst>
        </xdr:cNvPr>
        <xdr:cNvPicPr>
          <a:picLocks noChangeAspect="1"/>
        </xdr:cNvPicPr>
      </xdr:nvPicPr>
      <xdr:blipFill>
        <a:blip xmlns:r="http://schemas.openxmlformats.org/officeDocument/2006/relationships" r:embed="rId3"/>
        <a:stretch>
          <a:fillRect/>
        </a:stretch>
      </xdr:blipFill>
      <xdr:spPr>
        <a:xfrm>
          <a:off x="0" y="26885900"/>
          <a:ext cx="10332720" cy="13369748"/>
        </a:xfrm>
        <a:prstGeom prst="rect">
          <a:avLst/>
        </a:prstGeom>
      </xdr:spPr>
    </xdr:pic>
    <xdr:clientData/>
  </xdr:twoCellAnchor>
  <xdr:twoCellAnchor editAs="oneCell">
    <xdr:from>
      <xdr:col>0</xdr:col>
      <xdr:colOff>0</xdr:colOff>
      <xdr:row>219</xdr:row>
      <xdr:rowOff>1</xdr:rowOff>
    </xdr:from>
    <xdr:to>
      <xdr:col>16</xdr:col>
      <xdr:colOff>579120</xdr:colOff>
      <xdr:row>291</xdr:row>
      <xdr:rowOff>126616</xdr:rowOff>
    </xdr:to>
    <xdr:pic>
      <xdr:nvPicPr>
        <xdr:cNvPr id="15" name="Picture 14">
          <a:extLst>
            <a:ext uri="{FF2B5EF4-FFF2-40B4-BE49-F238E27FC236}">
              <a16:creationId xmlns:a16="http://schemas.microsoft.com/office/drawing/2014/main" id="{7E637BDE-028A-C2BA-3FE1-40BBBF2B852C}"/>
            </a:ext>
          </a:extLst>
        </xdr:cNvPr>
        <xdr:cNvPicPr>
          <a:picLocks noChangeAspect="1"/>
        </xdr:cNvPicPr>
      </xdr:nvPicPr>
      <xdr:blipFill>
        <a:blip xmlns:r="http://schemas.openxmlformats.org/officeDocument/2006/relationships" r:embed="rId4"/>
        <a:stretch>
          <a:fillRect/>
        </a:stretch>
      </xdr:blipFill>
      <xdr:spPr>
        <a:xfrm>
          <a:off x="0" y="40328851"/>
          <a:ext cx="10332720" cy="13385415"/>
        </a:xfrm>
        <a:prstGeom prst="rect">
          <a:avLst/>
        </a:prstGeom>
      </xdr:spPr>
    </xdr:pic>
    <xdr:clientData/>
  </xdr:twoCellAnchor>
  <xdr:twoCellAnchor editAs="oneCell">
    <xdr:from>
      <xdr:col>0</xdr:col>
      <xdr:colOff>0</xdr:colOff>
      <xdr:row>292</xdr:row>
      <xdr:rowOff>0</xdr:rowOff>
    </xdr:from>
    <xdr:to>
      <xdr:col>16</xdr:col>
      <xdr:colOff>579120</xdr:colOff>
      <xdr:row>364</xdr:row>
      <xdr:rowOff>108944</xdr:rowOff>
    </xdr:to>
    <xdr:pic>
      <xdr:nvPicPr>
        <xdr:cNvPr id="16" name="Picture 15">
          <a:extLst>
            <a:ext uri="{FF2B5EF4-FFF2-40B4-BE49-F238E27FC236}">
              <a16:creationId xmlns:a16="http://schemas.microsoft.com/office/drawing/2014/main" id="{BC4231AD-00EF-9E31-17CC-4FBE5C7CE247}"/>
            </a:ext>
          </a:extLst>
        </xdr:cNvPr>
        <xdr:cNvPicPr>
          <a:picLocks noChangeAspect="1"/>
        </xdr:cNvPicPr>
      </xdr:nvPicPr>
      <xdr:blipFill>
        <a:blip xmlns:r="http://schemas.openxmlformats.org/officeDocument/2006/relationships" r:embed="rId5"/>
        <a:stretch>
          <a:fillRect/>
        </a:stretch>
      </xdr:blipFill>
      <xdr:spPr>
        <a:xfrm>
          <a:off x="0" y="53771800"/>
          <a:ext cx="10332720" cy="13367744"/>
        </a:xfrm>
        <a:prstGeom prst="rect">
          <a:avLst/>
        </a:prstGeom>
      </xdr:spPr>
    </xdr:pic>
    <xdr:clientData/>
  </xdr:twoCellAnchor>
  <xdr:twoCellAnchor editAs="oneCell">
    <xdr:from>
      <xdr:col>0</xdr:col>
      <xdr:colOff>0</xdr:colOff>
      <xdr:row>365</xdr:row>
      <xdr:rowOff>1</xdr:rowOff>
    </xdr:from>
    <xdr:to>
      <xdr:col>16</xdr:col>
      <xdr:colOff>579120</xdr:colOff>
      <xdr:row>437</xdr:row>
      <xdr:rowOff>117774</xdr:rowOff>
    </xdr:to>
    <xdr:pic>
      <xdr:nvPicPr>
        <xdr:cNvPr id="17" name="Picture 16">
          <a:extLst>
            <a:ext uri="{FF2B5EF4-FFF2-40B4-BE49-F238E27FC236}">
              <a16:creationId xmlns:a16="http://schemas.microsoft.com/office/drawing/2014/main" id="{B047B429-9D7F-4397-E103-331857B3DB7A}"/>
            </a:ext>
          </a:extLst>
        </xdr:cNvPr>
        <xdr:cNvPicPr>
          <a:picLocks noChangeAspect="1"/>
        </xdr:cNvPicPr>
      </xdr:nvPicPr>
      <xdr:blipFill>
        <a:blip xmlns:r="http://schemas.openxmlformats.org/officeDocument/2006/relationships" r:embed="rId6"/>
        <a:stretch>
          <a:fillRect/>
        </a:stretch>
      </xdr:blipFill>
      <xdr:spPr>
        <a:xfrm>
          <a:off x="0" y="67214751"/>
          <a:ext cx="10332720" cy="13376573"/>
        </a:xfrm>
        <a:prstGeom prst="rect">
          <a:avLst/>
        </a:prstGeom>
      </xdr:spPr>
    </xdr:pic>
    <xdr:clientData/>
  </xdr:twoCellAnchor>
  <xdr:twoCellAnchor editAs="oneCell">
    <xdr:from>
      <xdr:col>0</xdr:col>
      <xdr:colOff>0</xdr:colOff>
      <xdr:row>438</xdr:row>
      <xdr:rowOff>0</xdr:rowOff>
    </xdr:from>
    <xdr:to>
      <xdr:col>16</xdr:col>
      <xdr:colOff>579120</xdr:colOff>
      <xdr:row>510</xdr:row>
      <xdr:rowOff>108944</xdr:rowOff>
    </xdr:to>
    <xdr:pic>
      <xdr:nvPicPr>
        <xdr:cNvPr id="18" name="Picture 17">
          <a:extLst>
            <a:ext uri="{FF2B5EF4-FFF2-40B4-BE49-F238E27FC236}">
              <a16:creationId xmlns:a16="http://schemas.microsoft.com/office/drawing/2014/main" id="{E5216C46-E222-DE0D-A337-72E18FC9DA1E}"/>
            </a:ext>
          </a:extLst>
        </xdr:cNvPr>
        <xdr:cNvPicPr>
          <a:picLocks noChangeAspect="1"/>
        </xdr:cNvPicPr>
      </xdr:nvPicPr>
      <xdr:blipFill>
        <a:blip xmlns:r="http://schemas.openxmlformats.org/officeDocument/2006/relationships" r:embed="rId7"/>
        <a:stretch>
          <a:fillRect/>
        </a:stretch>
      </xdr:blipFill>
      <xdr:spPr>
        <a:xfrm>
          <a:off x="0" y="80657700"/>
          <a:ext cx="10332720" cy="13367744"/>
        </a:xfrm>
        <a:prstGeom prst="rect">
          <a:avLst/>
        </a:prstGeom>
      </xdr:spPr>
    </xdr:pic>
    <xdr:clientData/>
  </xdr:twoCellAnchor>
  <xdr:twoCellAnchor editAs="oneCell">
    <xdr:from>
      <xdr:col>0</xdr:col>
      <xdr:colOff>0</xdr:colOff>
      <xdr:row>511</xdr:row>
      <xdr:rowOff>0</xdr:rowOff>
    </xdr:from>
    <xdr:to>
      <xdr:col>16</xdr:col>
      <xdr:colOff>579120</xdr:colOff>
      <xdr:row>583</xdr:row>
      <xdr:rowOff>93310</xdr:rowOff>
    </xdr:to>
    <xdr:pic>
      <xdr:nvPicPr>
        <xdr:cNvPr id="22" name="Picture 21">
          <a:extLst>
            <a:ext uri="{FF2B5EF4-FFF2-40B4-BE49-F238E27FC236}">
              <a16:creationId xmlns:a16="http://schemas.microsoft.com/office/drawing/2014/main" id="{52846969-88DE-EBE4-2501-3EA0553AF51E}"/>
            </a:ext>
          </a:extLst>
        </xdr:cNvPr>
        <xdr:cNvPicPr>
          <a:picLocks noChangeAspect="1"/>
        </xdr:cNvPicPr>
      </xdr:nvPicPr>
      <xdr:blipFill>
        <a:blip xmlns:r="http://schemas.openxmlformats.org/officeDocument/2006/relationships" r:embed="rId8"/>
        <a:stretch>
          <a:fillRect/>
        </a:stretch>
      </xdr:blipFill>
      <xdr:spPr>
        <a:xfrm>
          <a:off x="0" y="94100650"/>
          <a:ext cx="10332720" cy="13352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94423</xdr:rowOff>
    </xdr:from>
    <xdr:to>
      <xdr:col>7</xdr:col>
      <xdr:colOff>510031</xdr:colOff>
      <xdr:row>22</xdr:row>
      <xdr:rowOff>4131365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666423"/>
          <a:ext cx="6729856" cy="4227442"/>
        </a:xfrm>
        <a:prstGeom prst="rect">
          <a:avLst/>
        </a:prstGeom>
      </xdr:spPr>
    </xdr:pic>
    <xdr:clientData/>
  </xdr:twoCellAnchor>
  <xdr:twoCellAnchor editAs="oneCell">
    <xdr:from>
      <xdr:col>0</xdr:col>
      <xdr:colOff>0</xdr:colOff>
      <xdr:row>23</xdr:row>
      <xdr:rowOff>109058</xdr:rowOff>
    </xdr:from>
    <xdr:to>
      <xdr:col>4</xdr:col>
      <xdr:colOff>86591</xdr:colOff>
      <xdr:row>37</xdr:row>
      <xdr:rowOff>95735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34058"/>
          <a:ext cx="4468091" cy="2653677"/>
        </a:xfrm>
        <a:prstGeom prst="rect">
          <a:avLst/>
        </a:prstGeom>
      </xdr:spPr>
    </xdr:pic>
    <xdr:clientData/>
  </xdr:twoCellAnchor>
  <xdr:twoCellAnchor editAs="oneCell">
    <xdr:from>
      <xdr:col>0</xdr:col>
      <xdr:colOff>0</xdr:colOff>
      <xdr:row>45</xdr:row>
      <xdr:rowOff>31296</xdr:rowOff>
    </xdr:from>
    <xdr:to>
      <xdr:col>6</xdr:col>
      <xdr:colOff>493939</xdr:colOff>
      <xdr:row>60</xdr:row>
      <xdr:rowOff>24493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937796"/>
          <a:ext cx="6104164" cy="7860847"/>
        </a:xfrm>
        <a:prstGeom prst="rect">
          <a:avLst/>
        </a:prstGeom>
      </xdr:spPr>
    </xdr:pic>
    <xdr:clientData/>
  </xdr:twoCellAnchor>
  <xdr:twoCellAnchor editAs="oneCell">
    <xdr:from>
      <xdr:col>12</xdr:col>
      <xdr:colOff>190499</xdr:colOff>
      <xdr:row>0</xdr:row>
      <xdr:rowOff>27215</xdr:rowOff>
    </xdr:from>
    <xdr:to>
      <xdr:col>18</xdr:col>
      <xdr:colOff>108859</xdr:colOff>
      <xdr:row>21</xdr:row>
      <xdr:rowOff>153719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484178" y="27215"/>
          <a:ext cx="3592288" cy="4508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c01\Dropbox\DSC\LAB\2.%20FOR%20CUSTOMERS\yy_mm_dd_PIlastName_PIfirstName_NumSamples_Application_v15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s &amp; Conditions"/>
      <sheetName val="Sample Requirements"/>
      <sheetName val="Critical Info &amp; Checklist"/>
      <sheetName val="Project Info &amp; Checklist"/>
      <sheetName val="EducationalResources"/>
      <sheetName val="QC Information"/>
      <sheetName val="Prep Print"/>
      <sheetName val="PCR conditions"/>
      <sheetName val="Project Dashboard"/>
      <sheetName val="WorkFlow"/>
      <sheetName val="New Data Sheet_UP"/>
      <sheetName val="New Data Sheet_DSC"/>
      <sheetName val="Pooling-archive"/>
      <sheetName val="FinalPool_Sequencing"/>
      <sheetName val="Sequencing_1_SampleSheet"/>
      <sheetName val="Sequencing_2_FCL"/>
      <sheetName val="Sequencing_3_SAV"/>
      <sheetName val="Sequencing_4_Demultiplexing"/>
      <sheetName val="ProjectSummary"/>
      <sheetName val="dataCollectionTable"/>
      <sheetName val="dataCollectionTable2"/>
      <sheetName val="Supplementary Data"/>
      <sheetName val="Dropdown Resources"/>
      <sheetName val="qPCR_setUp_guide"/>
      <sheetName val="DSC_nM_Conversion_Calculator"/>
      <sheetName val="Post-Seq Repooling"/>
      <sheetName val="Data templates"/>
      <sheetName val="Methods Writeup"/>
      <sheetName val="Invoicing"/>
      <sheetName val="yy_mm_dd_PIlastName_PIfirstNa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B924-E931-41FF-8A41-6F7B7E586C9C}">
  <sheetPr>
    <tabColor rgb="FFFF0000"/>
  </sheetPr>
  <dimension ref="A1:Q584"/>
  <sheetViews>
    <sheetView tabSelected="1" workbookViewId="0">
      <selection activeCell="A585" sqref="A585:XFD1048576"/>
    </sheetView>
  </sheetViews>
  <sheetFormatPr defaultColWidth="0" defaultRowHeight="14.5" zeroHeight="1" x14ac:dyDescent="0.35"/>
  <cols>
    <col min="1" max="17" width="8.7265625" style="390" customWidth="1"/>
    <col min="18" max="16384" width="8.7265625" style="390" hidden="1"/>
  </cols>
  <sheetData>
    <row r="1" s="390" customFormat="1" x14ac:dyDescent="0.35"/>
    <row r="2" s="390" customFormat="1" x14ac:dyDescent="0.35"/>
    <row r="3" s="390" customFormat="1" x14ac:dyDescent="0.35"/>
    <row r="4" s="390" customFormat="1" x14ac:dyDescent="0.35"/>
    <row r="5" s="390" customFormat="1" x14ac:dyDescent="0.35"/>
    <row r="6" s="390" customFormat="1" x14ac:dyDescent="0.35"/>
    <row r="7" s="390" customFormat="1" x14ac:dyDescent="0.35"/>
    <row r="8" s="390" customFormat="1" x14ac:dyDescent="0.35"/>
    <row r="9" s="390" customFormat="1" x14ac:dyDescent="0.35"/>
    <row r="10" s="390" customFormat="1" x14ac:dyDescent="0.35"/>
    <row r="11" s="390" customFormat="1" x14ac:dyDescent="0.35"/>
    <row r="12" s="390" customFormat="1" x14ac:dyDescent="0.35"/>
    <row r="13" s="390" customFormat="1" x14ac:dyDescent="0.35"/>
    <row r="14" s="390" customFormat="1" x14ac:dyDescent="0.35"/>
    <row r="15" s="390" customFormat="1" x14ac:dyDescent="0.35"/>
    <row r="16" s="390" customFormat="1" x14ac:dyDescent="0.35"/>
    <row r="17" s="390" customFormat="1" x14ac:dyDescent="0.35"/>
    <row r="18" s="390" customFormat="1" x14ac:dyDescent="0.35"/>
    <row r="19" s="390" customFormat="1" x14ac:dyDescent="0.35"/>
    <row r="20" s="390" customFormat="1" x14ac:dyDescent="0.35"/>
    <row r="21" s="390" customFormat="1" x14ac:dyDescent="0.35"/>
    <row r="22" s="390" customFormat="1" x14ac:dyDescent="0.35"/>
    <row r="23" s="390" customFormat="1" x14ac:dyDescent="0.35"/>
    <row r="24" s="390" customFormat="1" x14ac:dyDescent="0.35"/>
    <row r="25" s="390" customFormat="1" x14ac:dyDescent="0.35"/>
    <row r="26" s="390" customFormat="1" x14ac:dyDescent="0.35"/>
    <row r="27" s="390" customFormat="1" x14ac:dyDescent="0.35"/>
    <row r="28" s="390" customFormat="1" x14ac:dyDescent="0.35"/>
    <row r="29" s="390" customFormat="1" x14ac:dyDescent="0.35"/>
    <row r="30" s="390" customFormat="1" x14ac:dyDescent="0.35"/>
    <row r="31" s="390" customFormat="1" x14ac:dyDescent="0.35"/>
    <row r="32" s="390" customFormat="1" x14ac:dyDescent="0.35"/>
    <row r="33" s="390" customFormat="1" x14ac:dyDescent="0.35"/>
    <row r="34" s="390" customFormat="1" x14ac:dyDescent="0.35"/>
    <row r="35" s="390" customFormat="1" x14ac:dyDescent="0.35"/>
    <row r="36" s="390" customFormat="1" x14ac:dyDescent="0.35"/>
    <row r="37" s="390" customFormat="1" x14ac:dyDescent="0.35"/>
    <row r="38" s="390" customFormat="1" x14ac:dyDescent="0.35"/>
    <row r="39" s="390" customFormat="1" x14ac:dyDescent="0.35"/>
    <row r="40" s="390" customFormat="1" x14ac:dyDescent="0.35"/>
    <row r="41" s="390" customFormat="1" x14ac:dyDescent="0.35"/>
    <row r="42" s="390" customFormat="1" x14ac:dyDescent="0.35"/>
    <row r="43" s="390" customFormat="1" x14ac:dyDescent="0.35"/>
    <row r="44" s="390" customFormat="1" x14ac:dyDescent="0.35"/>
    <row r="45" s="390" customFormat="1" x14ac:dyDescent="0.35"/>
    <row r="46" s="390" customFormat="1" x14ac:dyDescent="0.35"/>
    <row r="47" s="390" customFormat="1" x14ac:dyDescent="0.35"/>
    <row r="48" s="390" customFormat="1" x14ac:dyDescent="0.35"/>
    <row r="49" s="390" customFormat="1" x14ac:dyDescent="0.35"/>
    <row r="50" s="390" customFormat="1" x14ac:dyDescent="0.35"/>
    <row r="51" s="390" customFormat="1" x14ac:dyDescent="0.35"/>
    <row r="52" s="390" customFormat="1" x14ac:dyDescent="0.35"/>
    <row r="53" s="390" customFormat="1" x14ac:dyDescent="0.35"/>
    <row r="54" s="390" customFormat="1" x14ac:dyDescent="0.35"/>
    <row r="55" s="390" customFormat="1" x14ac:dyDescent="0.35"/>
    <row r="56" s="390" customFormat="1" x14ac:dyDescent="0.35"/>
    <row r="57" s="390" customFormat="1" x14ac:dyDescent="0.35"/>
    <row r="58" s="390" customFormat="1" x14ac:dyDescent="0.35"/>
    <row r="59" s="390" customFormat="1" x14ac:dyDescent="0.35"/>
    <row r="60" s="390" customFormat="1" x14ac:dyDescent="0.35"/>
    <row r="61" s="390" customFormat="1" x14ac:dyDescent="0.35"/>
    <row r="62" s="390" customFormat="1" x14ac:dyDescent="0.35"/>
    <row r="63" s="390" customFormat="1" x14ac:dyDescent="0.35"/>
    <row r="64" s="390" customFormat="1" x14ac:dyDescent="0.35"/>
    <row r="65" s="390" customFormat="1" x14ac:dyDescent="0.35"/>
    <row r="66" s="390" customFormat="1" x14ac:dyDescent="0.35"/>
    <row r="67" s="390" customFormat="1" x14ac:dyDescent="0.35"/>
    <row r="68" s="390" customFormat="1" x14ac:dyDescent="0.35"/>
    <row r="69" s="390" customFormat="1" x14ac:dyDescent="0.35"/>
    <row r="70" s="390" customFormat="1" x14ac:dyDescent="0.35"/>
    <row r="71" s="390" customFormat="1" x14ac:dyDescent="0.35"/>
    <row r="72" s="390" customFormat="1" x14ac:dyDescent="0.35"/>
    <row r="73" s="390" customFormat="1" x14ac:dyDescent="0.35"/>
    <row r="74" s="390" customFormat="1" x14ac:dyDescent="0.35"/>
    <row r="75" s="390" customFormat="1" x14ac:dyDescent="0.35"/>
    <row r="76" s="390" customFormat="1" x14ac:dyDescent="0.35"/>
    <row r="77" s="390" customFormat="1" x14ac:dyDescent="0.35"/>
    <row r="78" s="390" customFormat="1" x14ac:dyDescent="0.35"/>
    <row r="79" s="390" customFormat="1" x14ac:dyDescent="0.35"/>
    <row r="80" s="390" customFormat="1" x14ac:dyDescent="0.35"/>
    <row r="81" s="390" customFormat="1" x14ac:dyDescent="0.35"/>
    <row r="82" s="390" customFormat="1" x14ac:dyDescent="0.35"/>
    <row r="83" s="390" customFormat="1" x14ac:dyDescent="0.35"/>
    <row r="84" s="390" customFormat="1" x14ac:dyDescent="0.35"/>
    <row r="85" s="390" customFormat="1" x14ac:dyDescent="0.35"/>
    <row r="86" s="390" customFormat="1" x14ac:dyDescent="0.35"/>
    <row r="87" s="390" customFormat="1" x14ac:dyDescent="0.35"/>
    <row r="88" s="390" customFormat="1" x14ac:dyDescent="0.35"/>
    <row r="89" s="390" customFormat="1" x14ac:dyDescent="0.35"/>
    <row r="90" s="390" customFormat="1" x14ac:dyDescent="0.35"/>
    <row r="91" s="390" customFormat="1" x14ac:dyDescent="0.35"/>
    <row r="92" s="390" customFormat="1" x14ac:dyDescent="0.35"/>
    <row r="93" s="390" customFormat="1" x14ac:dyDescent="0.35"/>
    <row r="94" s="390" customFormat="1" x14ac:dyDescent="0.35"/>
    <row r="95" s="390" customFormat="1" x14ac:dyDescent="0.35"/>
    <row r="96" s="390" customFormat="1" x14ac:dyDescent="0.35"/>
    <row r="97" s="390" customFormat="1" x14ac:dyDescent="0.35"/>
    <row r="98" s="390" customFormat="1" x14ac:dyDescent="0.35"/>
    <row r="99" s="390" customFormat="1" x14ac:dyDescent="0.35"/>
    <row r="100" s="390" customFormat="1" x14ac:dyDescent="0.35"/>
    <row r="101" s="390" customFormat="1" x14ac:dyDescent="0.35"/>
    <row r="102" s="390" customFormat="1" x14ac:dyDescent="0.35"/>
    <row r="103" s="390" customFormat="1" x14ac:dyDescent="0.35"/>
    <row r="104" s="390" customFormat="1" x14ac:dyDescent="0.35"/>
    <row r="105" s="390" customFormat="1" x14ac:dyDescent="0.35"/>
    <row r="106" s="390" customFormat="1" x14ac:dyDescent="0.35"/>
    <row r="107" s="390" customFormat="1" x14ac:dyDescent="0.35"/>
    <row r="108" s="390" customFormat="1" x14ac:dyDescent="0.35"/>
    <row r="109" s="390" customFormat="1" x14ac:dyDescent="0.35"/>
    <row r="110" s="390" customFormat="1" x14ac:dyDescent="0.35"/>
    <row r="111" s="390" customFormat="1" x14ac:dyDescent="0.35"/>
    <row r="112" s="390" customFormat="1" x14ac:dyDescent="0.35"/>
    <row r="113" s="390" customFormat="1" x14ac:dyDescent="0.35"/>
    <row r="114" s="390" customFormat="1" x14ac:dyDescent="0.35"/>
    <row r="115" s="390" customFormat="1" x14ac:dyDescent="0.35"/>
    <row r="116" s="390" customFormat="1" x14ac:dyDescent="0.35"/>
    <row r="117" s="390" customFormat="1" x14ac:dyDescent="0.35"/>
    <row r="118" s="390" customFormat="1" x14ac:dyDescent="0.35"/>
    <row r="119" s="390" customFormat="1" x14ac:dyDescent="0.35"/>
    <row r="120" s="390" customFormat="1" x14ac:dyDescent="0.35"/>
    <row r="121" s="390" customFormat="1" x14ac:dyDescent="0.35"/>
    <row r="122" s="390" customFormat="1" x14ac:dyDescent="0.35"/>
    <row r="123" s="390" customFormat="1" x14ac:dyDescent="0.35"/>
    <row r="124" s="390" customFormat="1" x14ac:dyDescent="0.35"/>
    <row r="125" s="390" customFormat="1" x14ac:dyDescent="0.35"/>
    <row r="126" s="390" customFormat="1" x14ac:dyDescent="0.35"/>
    <row r="127" s="390" customFormat="1" x14ac:dyDescent="0.35"/>
    <row r="128" s="390" customFormat="1" x14ac:dyDescent="0.35"/>
    <row r="129" s="390" customFormat="1" x14ac:dyDescent="0.35"/>
    <row r="130" s="390" customFormat="1" x14ac:dyDescent="0.35"/>
    <row r="131" s="390" customFormat="1" x14ac:dyDescent="0.35"/>
    <row r="132" s="390" customFormat="1" x14ac:dyDescent="0.35"/>
    <row r="133" s="390" customFormat="1" x14ac:dyDescent="0.35"/>
    <row r="134" s="390" customFormat="1" x14ac:dyDescent="0.35"/>
    <row r="135" s="390" customFormat="1" x14ac:dyDescent="0.35"/>
    <row r="136" s="390" customFormat="1" x14ac:dyDescent="0.35"/>
    <row r="137" s="390" customFormat="1" x14ac:dyDescent="0.35"/>
    <row r="138" s="390" customFormat="1" x14ac:dyDescent="0.35"/>
    <row r="139" s="390" customFormat="1" x14ac:dyDescent="0.35"/>
    <row r="140" s="390" customFormat="1" x14ac:dyDescent="0.35"/>
    <row r="141" s="390" customFormat="1" x14ac:dyDescent="0.35"/>
    <row r="142" s="390" customFormat="1" x14ac:dyDescent="0.35"/>
    <row r="143" s="390" customFormat="1" x14ac:dyDescent="0.35"/>
    <row r="144" s="390" customFormat="1" x14ac:dyDescent="0.35"/>
    <row r="145" s="390" customFormat="1" x14ac:dyDescent="0.35"/>
    <row r="146" s="390" customFormat="1" x14ac:dyDescent="0.35"/>
    <row r="147" s="390" customFormat="1" x14ac:dyDescent="0.35"/>
    <row r="148" s="390" customFormat="1" x14ac:dyDescent="0.35"/>
    <row r="149" s="390" customFormat="1" x14ac:dyDescent="0.35"/>
    <row r="150" s="390" customFormat="1" x14ac:dyDescent="0.35"/>
    <row r="151" s="390" customFormat="1" x14ac:dyDescent="0.35"/>
    <row r="152" s="390" customFormat="1" x14ac:dyDescent="0.35"/>
    <row r="153" s="390" customFormat="1" x14ac:dyDescent="0.35"/>
    <row r="154" s="390" customFormat="1" x14ac:dyDescent="0.35"/>
    <row r="155" s="390" customFormat="1" x14ac:dyDescent="0.35"/>
    <row r="156" s="390" customFormat="1" x14ac:dyDescent="0.35"/>
    <row r="157" s="390" customFormat="1" x14ac:dyDescent="0.35"/>
    <row r="158" s="390" customFormat="1" x14ac:dyDescent="0.35"/>
    <row r="159" s="390" customFormat="1" x14ac:dyDescent="0.35"/>
    <row r="160" s="390" customFormat="1" x14ac:dyDescent="0.35"/>
    <row r="161" s="390" customFormat="1" x14ac:dyDescent="0.35"/>
    <row r="162" s="390" customFormat="1" x14ac:dyDescent="0.35"/>
    <row r="163" s="390" customFormat="1" x14ac:dyDescent="0.35"/>
    <row r="164" s="390" customFormat="1" x14ac:dyDescent="0.35"/>
    <row r="165" s="390" customFormat="1" x14ac:dyDescent="0.35"/>
    <row r="166" s="390" customFormat="1" x14ac:dyDescent="0.35"/>
    <row r="167" s="390" customFormat="1" x14ac:dyDescent="0.35"/>
    <row r="168" s="390" customFormat="1" x14ac:dyDescent="0.35"/>
    <row r="169" s="390" customFormat="1" x14ac:dyDescent="0.35"/>
    <row r="170" s="390" customFormat="1" x14ac:dyDescent="0.35"/>
    <row r="171" s="390" customFormat="1" x14ac:dyDescent="0.35"/>
    <row r="172" s="390" customFormat="1" x14ac:dyDescent="0.35"/>
    <row r="173" s="390" customFormat="1" x14ac:dyDescent="0.35"/>
    <row r="174" s="390" customFormat="1" x14ac:dyDescent="0.35"/>
    <row r="175" s="390" customFormat="1" x14ac:dyDescent="0.35"/>
    <row r="176" s="390" customFormat="1" x14ac:dyDescent="0.35"/>
    <row r="177" s="390" customFormat="1" x14ac:dyDescent="0.35"/>
    <row r="178" s="390" customFormat="1" x14ac:dyDescent="0.35"/>
    <row r="179" s="390" customFormat="1" x14ac:dyDescent="0.35"/>
    <row r="180" s="390" customFormat="1" x14ac:dyDescent="0.35"/>
    <row r="181" s="390" customFormat="1" x14ac:dyDescent="0.35"/>
    <row r="182" s="390" customFormat="1" x14ac:dyDescent="0.35"/>
    <row r="183" s="390" customFormat="1" x14ac:dyDescent="0.35"/>
    <row r="184" s="390" customFormat="1" x14ac:dyDescent="0.35"/>
    <row r="185" s="390" customFormat="1" x14ac:dyDescent="0.35"/>
    <row r="186" s="390" customFormat="1" x14ac:dyDescent="0.35"/>
    <row r="187" s="390" customFormat="1" x14ac:dyDescent="0.35"/>
    <row r="188" s="390" customFormat="1" x14ac:dyDescent="0.35"/>
    <row r="189" s="390" customFormat="1" x14ac:dyDescent="0.35"/>
    <row r="190" s="390" customFormat="1" x14ac:dyDescent="0.35"/>
    <row r="191" s="390" customFormat="1" x14ac:dyDescent="0.35"/>
    <row r="192" s="390" customFormat="1" x14ac:dyDescent="0.35"/>
    <row r="193" s="390" customFormat="1" x14ac:dyDescent="0.35"/>
    <row r="194" s="390" customFormat="1" x14ac:dyDescent="0.35"/>
    <row r="195" s="390" customFormat="1" x14ac:dyDescent="0.35"/>
    <row r="196" s="390" customFormat="1" x14ac:dyDescent="0.35"/>
    <row r="197" s="390" customFormat="1" x14ac:dyDescent="0.35"/>
    <row r="198" s="390" customFormat="1" x14ac:dyDescent="0.35"/>
    <row r="199" s="390" customFormat="1" x14ac:dyDescent="0.35"/>
    <row r="200" s="390" customFormat="1" x14ac:dyDescent="0.35"/>
    <row r="201" s="390" customFormat="1" x14ac:dyDescent="0.35"/>
    <row r="202" s="390" customFormat="1" x14ac:dyDescent="0.35"/>
    <row r="203" s="390" customFormat="1" x14ac:dyDescent="0.35"/>
    <row r="204" s="390" customFormat="1" x14ac:dyDescent="0.35"/>
    <row r="205" s="390" customFormat="1" x14ac:dyDescent="0.35"/>
    <row r="206" s="390" customFormat="1" x14ac:dyDescent="0.35"/>
    <row r="207" s="390" customFormat="1" x14ac:dyDescent="0.35"/>
    <row r="208" s="390" customFormat="1" x14ac:dyDescent="0.35"/>
    <row r="209" s="390" customFormat="1" x14ac:dyDescent="0.35"/>
    <row r="210" s="390" customFormat="1" x14ac:dyDescent="0.35"/>
    <row r="211" s="390" customFormat="1" x14ac:dyDescent="0.35"/>
    <row r="212" s="390" customFormat="1" x14ac:dyDescent="0.35"/>
    <row r="213" s="390" customFormat="1" x14ac:dyDescent="0.35"/>
    <row r="214" s="390" customFormat="1" x14ac:dyDescent="0.35"/>
    <row r="215" s="390" customFormat="1" x14ac:dyDescent="0.35"/>
    <row r="216" s="390" customFormat="1" x14ac:dyDescent="0.35"/>
    <row r="217" s="390" customFormat="1" x14ac:dyDescent="0.35"/>
    <row r="218" s="390" customFormat="1" x14ac:dyDescent="0.35"/>
    <row r="219" s="390" customFormat="1" x14ac:dyDescent="0.35"/>
    <row r="220" s="390" customFormat="1" x14ac:dyDescent="0.35"/>
    <row r="221" s="390" customFormat="1" x14ac:dyDescent="0.35"/>
    <row r="222" s="390" customFormat="1" x14ac:dyDescent="0.35"/>
    <row r="223" s="390" customFormat="1" x14ac:dyDescent="0.35"/>
    <row r="224" s="390" customFormat="1" x14ac:dyDescent="0.35"/>
    <row r="225" s="390" customFormat="1" x14ac:dyDescent="0.35"/>
    <row r="226" s="390" customFormat="1" x14ac:dyDescent="0.35"/>
    <row r="227" s="390" customFormat="1" x14ac:dyDescent="0.35"/>
    <row r="228" s="390" customFormat="1" x14ac:dyDescent="0.35"/>
    <row r="229" s="390" customFormat="1" x14ac:dyDescent="0.35"/>
    <row r="230" s="390" customFormat="1" x14ac:dyDescent="0.35"/>
    <row r="231" s="390" customFormat="1" x14ac:dyDescent="0.35"/>
    <row r="232" s="390" customFormat="1" x14ac:dyDescent="0.35"/>
    <row r="233" s="390" customFormat="1" x14ac:dyDescent="0.35"/>
    <row r="234" s="390" customFormat="1" x14ac:dyDescent="0.35"/>
    <row r="235" s="390" customFormat="1" x14ac:dyDescent="0.35"/>
    <row r="236" s="390" customFormat="1" x14ac:dyDescent="0.35"/>
    <row r="237" s="390" customFormat="1" x14ac:dyDescent="0.35"/>
    <row r="238" s="390" customFormat="1" x14ac:dyDescent="0.35"/>
    <row r="239" s="390" customFormat="1" x14ac:dyDescent="0.35"/>
    <row r="240" s="390" customFormat="1" x14ac:dyDescent="0.35"/>
    <row r="241" s="390" customFormat="1" x14ac:dyDescent="0.35"/>
    <row r="242" s="390" customFormat="1" x14ac:dyDescent="0.35"/>
    <row r="243" s="390" customFormat="1" x14ac:dyDescent="0.35"/>
    <row r="244" s="390" customFormat="1" x14ac:dyDescent="0.35"/>
    <row r="245" s="390" customFormat="1" x14ac:dyDescent="0.35"/>
    <row r="246" s="390" customFormat="1" x14ac:dyDescent="0.35"/>
    <row r="247" s="390" customFormat="1" x14ac:dyDescent="0.35"/>
    <row r="248" s="390" customFormat="1" x14ac:dyDescent="0.35"/>
    <row r="249" s="390" customFormat="1" x14ac:dyDescent="0.35"/>
    <row r="250" s="390" customFormat="1" x14ac:dyDescent="0.35"/>
    <row r="251" s="390" customFormat="1" x14ac:dyDescent="0.35"/>
    <row r="252" s="390" customFormat="1" x14ac:dyDescent="0.35"/>
    <row r="253" s="390" customFormat="1" x14ac:dyDescent="0.35"/>
    <row r="254" s="390" customFormat="1" x14ac:dyDescent="0.35"/>
    <row r="255" s="390" customFormat="1" x14ac:dyDescent="0.35"/>
    <row r="256" s="390" customFormat="1" x14ac:dyDescent="0.35"/>
    <row r="257" s="390" customFormat="1" x14ac:dyDescent="0.35"/>
    <row r="258" s="390" customFormat="1" x14ac:dyDescent="0.35"/>
    <row r="259" s="390" customFormat="1" x14ac:dyDescent="0.35"/>
    <row r="260" s="390" customFormat="1" x14ac:dyDescent="0.35"/>
    <row r="261" s="390" customFormat="1" x14ac:dyDescent="0.35"/>
    <row r="262" s="390" customFormat="1" x14ac:dyDescent="0.35"/>
    <row r="263" s="390" customFormat="1" x14ac:dyDescent="0.35"/>
    <row r="264" s="390" customFormat="1" x14ac:dyDescent="0.35"/>
    <row r="265" s="390" customFormat="1" x14ac:dyDescent="0.35"/>
    <row r="266" s="390" customFormat="1" x14ac:dyDescent="0.35"/>
    <row r="267" s="390" customFormat="1" x14ac:dyDescent="0.35"/>
    <row r="268" s="390" customFormat="1" x14ac:dyDescent="0.35"/>
    <row r="269" s="390" customFormat="1" x14ac:dyDescent="0.35"/>
    <row r="270" s="390" customFormat="1" x14ac:dyDescent="0.35"/>
    <row r="271" s="390" customFormat="1" x14ac:dyDescent="0.35"/>
    <row r="272" s="390" customFormat="1" x14ac:dyDescent="0.35"/>
    <row r="273" s="390" customFormat="1" x14ac:dyDescent="0.35"/>
    <row r="274" s="390" customFormat="1" x14ac:dyDescent="0.35"/>
    <row r="275" s="390" customFormat="1" x14ac:dyDescent="0.35"/>
    <row r="276" s="390" customFormat="1" x14ac:dyDescent="0.35"/>
    <row r="277" s="390" customFormat="1" x14ac:dyDescent="0.35"/>
    <row r="278" s="390" customFormat="1" x14ac:dyDescent="0.35"/>
    <row r="279" s="390" customFormat="1" x14ac:dyDescent="0.35"/>
    <row r="280" s="390" customFormat="1" x14ac:dyDescent="0.35"/>
    <row r="281" s="390" customFormat="1" x14ac:dyDescent="0.35"/>
    <row r="282" s="390" customFormat="1" x14ac:dyDescent="0.35"/>
    <row r="283" s="390" customFormat="1" x14ac:dyDescent="0.35"/>
    <row r="284" s="390" customFormat="1" x14ac:dyDescent="0.35"/>
    <row r="285" s="390" customFormat="1" x14ac:dyDescent="0.35"/>
    <row r="286" s="390" customFormat="1" x14ac:dyDescent="0.35"/>
    <row r="287" s="390" customFormat="1" x14ac:dyDescent="0.35"/>
    <row r="288" s="390" customFormat="1" x14ac:dyDescent="0.35"/>
    <row r="289" s="390" customFormat="1" x14ac:dyDescent="0.35"/>
    <row r="290" s="390" customFormat="1" x14ac:dyDescent="0.35"/>
    <row r="291" s="390" customFormat="1" x14ac:dyDescent="0.35"/>
    <row r="292" s="390" customFormat="1" x14ac:dyDescent="0.35"/>
    <row r="293" s="390" customFormat="1" x14ac:dyDescent="0.35"/>
    <row r="294" s="390" customFormat="1" x14ac:dyDescent="0.35"/>
    <row r="295" s="390" customFormat="1" x14ac:dyDescent="0.35"/>
    <row r="296" s="390" customFormat="1" x14ac:dyDescent="0.35"/>
    <row r="297" s="390" customFormat="1" x14ac:dyDescent="0.35"/>
    <row r="298" s="390" customFormat="1" x14ac:dyDescent="0.35"/>
    <row r="299" s="390" customFormat="1" x14ac:dyDescent="0.35"/>
    <row r="300" s="390" customFormat="1" x14ac:dyDescent="0.35"/>
    <row r="301" s="390" customFormat="1" x14ac:dyDescent="0.35"/>
    <row r="302" s="390" customFormat="1" x14ac:dyDescent="0.35"/>
    <row r="303" s="390" customFormat="1" x14ac:dyDescent="0.35"/>
    <row r="304" s="390" customFormat="1" x14ac:dyDescent="0.35"/>
    <row r="305" s="390" customFormat="1" x14ac:dyDescent="0.35"/>
    <row r="306" s="390" customFormat="1" x14ac:dyDescent="0.35"/>
    <row r="307" s="390" customFormat="1" x14ac:dyDescent="0.35"/>
    <row r="308" s="390" customFormat="1" x14ac:dyDescent="0.35"/>
    <row r="309" s="390" customFormat="1" x14ac:dyDescent="0.35"/>
    <row r="310" s="390" customFormat="1" x14ac:dyDescent="0.35"/>
    <row r="311" s="390" customFormat="1" x14ac:dyDescent="0.35"/>
    <row r="312" s="390" customFormat="1" x14ac:dyDescent="0.35"/>
    <row r="313" s="390" customFormat="1" x14ac:dyDescent="0.35"/>
    <row r="314" s="390" customFormat="1" x14ac:dyDescent="0.35"/>
    <row r="315" s="390" customFormat="1" x14ac:dyDescent="0.35"/>
    <row r="316" s="390" customFormat="1" x14ac:dyDescent="0.35"/>
    <row r="317" s="390" customFormat="1" x14ac:dyDescent="0.35"/>
    <row r="318" s="390" customFormat="1" x14ac:dyDescent="0.35"/>
    <row r="319" s="390" customFormat="1" x14ac:dyDescent="0.35"/>
    <row r="320" s="390" customFormat="1" x14ac:dyDescent="0.35"/>
    <row r="321" s="390" customFormat="1" x14ac:dyDescent="0.35"/>
    <row r="322" s="390" customFormat="1" x14ac:dyDescent="0.35"/>
    <row r="323" s="390" customFormat="1" x14ac:dyDescent="0.35"/>
    <row r="324" s="390" customFormat="1" x14ac:dyDescent="0.35"/>
    <row r="325" s="390" customFormat="1" x14ac:dyDescent="0.35"/>
    <row r="326" s="390" customFormat="1" x14ac:dyDescent="0.35"/>
    <row r="327" s="390" customFormat="1" x14ac:dyDescent="0.35"/>
    <row r="328" s="390" customFormat="1" x14ac:dyDescent="0.35"/>
    <row r="329" s="390" customFormat="1" x14ac:dyDescent="0.35"/>
    <row r="330" s="390" customFormat="1" x14ac:dyDescent="0.35"/>
    <row r="331" s="390" customFormat="1" x14ac:dyDescent="0.35"/>
    <row r="332" s="390" customFormat="1" x14ac:dyDescent="0.35"/>
    <row r="333" s="390" customFormat="1" x14ac:dyDescent="0.35"/>
    <row r="334" s="390" customFormat="1" x14ac:dyDescent="0.35"/>
    <row r="335" s="390" customFormat="1" x14ac:dyDescent="0.35"/>
    <row r="336" s="390" customFormat="1" x14ac:dyDescent="0.35"/>
    <row r="337" s="390" customFormat="1" x14ac:dyDescent="0.35"/>
    <row r="338" s="390" customFormat="1" x14ac:dyDescent="0.35"/>
    <row r="339" s="390" customFormat="1" x14ac:dyDescent="0.35"/>
    <row r="340" s="390" customFormat="1" x14ac:dyDescent="0.35"/>
    <row r="341" s="390" customFormat="1" x14ac:dyDescent="0.35"/>
    <row r="342" s="390" customFormat="1" x14ac:dyDescent="0.35"/>
    <row r="343" s="390" customFormat="1" x14ac:dyDescent="0.35"/>
    <row r="344" s="390" customFormat="1" x14ac:dyDescent="0.35"/>
    <row r="345" s="390" customFormat="1" x14ac:dyDescent="0.35"/>
    <row r="346" s="390" customFormat="1" x14ac:dyDescent="0.35"/>
    <row r="347" s="390" customFormat="1" x14ac:dyDescent="0.35"/>
    <row r="348" s="390" customFormat="1" x14ac:dyDescent="0.35"/>
    <row r="349" s="390" customFormat="1" x14ac:dyDescent="0.35"/>
    <row r="350" s="390" customFormat="1" x14ac:dyDescent="0.35"/>
    <row r="351" s="390" customFormat="1" x14ac:dyDescent="0.35"/>
    <row r="352" s="390" customFormat="1" x14ac:dyDescent="0.35"/>
    <row r="353" s="390" customFormat="1" x14ac:dyDescent="0.35"/>
    <row r="354" s="390" customFormat="1" x14ac:dyDescent="0.35"/>
    <row r="355" s="390" customFormat="1" x14ac:dyDescent="0.35"/>
    <row r="356" s="390" customFormat="1" x14ac:dyDescent="0.35"/>
    <row r="357" s="390" customFormat="1" x14ac:dyDescent="0.35"/>
    <row r="358" s="390" customFormat="1" x14ac:dyDescent="0.35"/>
    <row r="359" s="390" customFormat="1" x14ac:dyDescent="0.35"/>
    <row r="360" s="390" customFormat="1" x14ac:dyDescent="0.35"/>
    <row r="361" s="390" customFormat="1" x14ac:dyDescent="0.35"/>
    <row r="362" s="390" customFormat="1" x14ac:dyDescent="0.35"/>
    <row r="363" s="390" customFormat="1" x14ac:dyDescent="0.35"/>
    <row r="364" s="390" customFormat="1" x14ac:dyDescent="0.35"/>
    <row r="365" s="390" customFormat="1" x14ac:dyDescent="0.35"/>
    <row r="366" s="390" customFormat="1" x14ac:dyDescent="0.35"/>
    <row r="367" s="390" customFormat="1" x14ac:dyDescent="0.35"/>
    <row r="368" s="390" customFormat="1" x14ac:dyDescent="0.35"/>
    <row r="369" s="390" customFormat="1" x14ac:dyDescent="0.35"/>
    <row r="370" s="390" customFormat="1" x14ac:dyDescent="0.35"/>
    <row r="371" s="390" customFormat="1" x14ac:dyDescent="0.35"/>
    <row r="372" s="390" customFormat="1" x14ac:dyDescent="0.35"/>
    <row r="373" s="390" customFormat="1" x14ac:dyDescent="0.35"/>
    <row r="374" s="390" customFormat="1" x14ac:dyDescent="0.35"/>
    <row r="375" s="390" customFormat="1" x14ac:dyDescent="0.35"/>
    <row r="376" s="390" customFormat="1" x14ac:dyDescent="0.35"/>
    <row r="377" s="390" customFormat="1" x14ac:dyDescent="0.35"/>
    <row r="378" s="390" customFormat="1" x14ac:dyDescent="0.35"/>
    <row r="379" s="390" customFormat="1" x14ac:dyDescent="0.35"/>
    <row r="380" s="390" customFormat="1" x14ac:dyDescent="0.35"/>
    <row r="381" s="390" customFormat="1" x14ac:dyDescent="0.35"/>
    <row r="382" s="390" customFormat="1" x14ac:dyDescent="0.35"/>
    <row r="383" s="390" customFormat="1" x14ac:dyDescent="0.35"/>
    <row r="384" s="390" customFormat="1" x14ac:dyDescent="0.35"/>
    <row r="385" s="390" customFormat="1" x14ac:dyDescent="0.35"/>
    <row r="386" s="390" customFormat="1" x14ac:dyDescent="0.35"/>
    <row r="387" s="390" customFormat="1" x14ac:dyDescent="0.35"/>
    <row r="388" s="390" customFormat="1" x14ac:dyDescent="0.35"/>
    <row r="389" s="390" customFormat="1" x14ac:dyDescent="0.35"/>
    <row r="390" s="390" customFormat="1" x14ac:dyDescent="0.35"/>
    <row r="391" s="390" customFormat="1" x14ac:dyDescent="0.35"/>
    <row r="392" s="390" customFormat="1" x14ac:dyDescent="0.35"/>
    <row r="393" s="390" customFormat="1" x14ac:dyDescent="0.35"/>
    <row r="394" s="390" customFormat="1" x14ac:dyDescent="0.35"/>
    <row r="395" s="390" customFormat="1" x14ac:dyDescent="0.35"/>
    <row r="396" s="390" customFormat="1" x14ac:dyDescent="0.35"/>
    <row r="397" s="390" customFormat="1" x14ac:dyDescent="0.35"/>
    <row r="398" s="390" customFormat="1" x14ac:dyDescent="0.35"/>
    <row r="399" s="390" customFormat="1" x14ac:dyDescent="0.35"/>
    <row r="400" s="390" customFormat="1" x14ac:dyDescent="0.35"/>
    <row r="401" s="390" customFormat="1" x14ac:dyDescent="0.35"/>
    <row r="402" s="390" customFormat="1" x14ac:dyDescent="0.35"/>
    <row r="403" s="390" customFormat="1" x14ac:dyDescent="0.35"/>
    <row r="404" s="390" customFormat="1" x14ac:dyDescent="0.35"/>
    <row r="405" s="390" customFormat="1" x14ac:dyDescent="0.35"/>
    <row r="406" s="390" customFormat="1" x14ac:dyDescent="0.35"/>
    <row r="407" s="390" customFormat="1" x14ac:dyDescent="0.35"/>
    <row r="408" s="390" customFormat="1" x14ac:dyDescent="0.35"/>
    <row r="409" s="390" customFormat="1" x14ac:dyDescent="0.35"/>
    <row r="410" s="390" customFormat="1" x14ac:dyDescent="0.35"/>
    <row r="411" s="390" customFormat="1" x14ac:dyDescent="0.35"/>
    <row r="412" s="390" customFormat="1" x14ac:dyDescent="0.35"/>
    <row r="413" s="390" customFormat="1" x14ac:dyDescent="0.35"/>
    <row r="414" s="390" customFormat="1" x14ac:dyDescent="0.35"/>
    <row r="415" s="390" customFormat="1" x14ac:dyDescent="0.35"/>
    <row r="416" s="390" customFormat="1" x14ac:dyDescent="0.35"/>
    <row r="417" s="390" customFormat="1" x14ac:dyDescent="0.35"/>
    <row r="418" s="390" customFormat="1" x14ac:dyDescent="0.35"/>
    <row r="419" s="390" customFormat="1" x14ac:dyDescent="0.35"/>
    <row r="420" s="390" customFormat="1" x14ac:dyDescent="0.35"/>
    <row r="421" s="390" customFormat="1" x14ac:dyDescent="0.35"/>
    <row r="422" s="390" customFormat="1" x14ac:dyDescent="0.35"/>
    <row r="423" s="390" customFormat="1" x14ac:dyDescent="0.35"/>
    <row r="424" s="390" customFormat="1" x14ac:dyDescent="0.35"/>
    <row r="425" s="390" customFormat="1" x14ac:dyDescent="0.35"/>
    <row r="426" s="390" customFormat="1" x14ac:dyDescent="0.35"/>
    <row r="427" s="390" customFormat="1" x14ac:dyDescent="0.35"/>
    <row r="428" s="390" customFormat="1" x14ac:dyDescent="0.35"/>
    <row r="429" s="390" customFormat="1" x14ac:dyDescent="0.35"/>
    <row r="430" s="390" customFormat="1" x14ac:dyDescent="0.35"/>
    <row r="431" s="390" customFormat="1" x14ac:dyDescent="0.35"/>
    <row r="432" s="390" customFormat="1" x14ac:dyDescent="0.35"/>
    <row r="433" s="390" customFormat="1" x14ac:dyDescent="0.35"/>
    <row r="434" s="390" customFormat="1" x14ac:dyDescent="0.35"/>
    <row r="435" s="390" customFormat="1" x14ac:dyDescent="0.35"/>
    <row r="436" s="390" customFormat="1" x14ac:dyDescent="0.35"/>
    <row r="437" s="390" customFormat="1" x14ac:dyDescent="0.35"/>
    <row r="438" s="390" customFormat="1" x14ac:dyDescent="0.35"/>
    <row r="439" s="390" customFormat="1" x14ac:dyDescent="0.35"/>
    <row r="440" s="390" customFormat="1" x14ac:dyDescent="0.35"/>
    <row r="441" s="390" customFormat="1" x14ac:dyDescent="0.35"/>
    <row r="442" s="390" customFormat="1" x14ac:dyDescent="0.35"/>
    <row r="443" s="390" customFormat="1" x14ac:dyDescent="0.35"/>
    <row r="444" s="390" customFormat="1" x14ac:dyDescent="0.35"/>
    <row r="445" s="390" customFormat="1" x14ac:dyDescent="0.35"/>
    <row r="446" s="390" customFormat="1" x14ac:dyDescent="0.35"/>
    <row r="447" s="390" customFormat="1" x14ac:dyDescent="0.35"/>
    <row r="448" s="390" customFormat="1" x14ac:dyDescent="0.35"/>
    <row r="449" s="390" customFormat="1" x14ac:dyDescent="0.35"/>
    <row r="450" s="390" customFormat="1" x14ac:dyDescent="0.35"/>
    <row r="451" s="390" customFormat="1" x14ac:dyDescent="0.35"/>
    <row r="452" s="390" customFormat="1" x14ac:dyDescent="0.35"/>
    <row r="453" s="390" customFormat="1" x14ac:dyDescent="0.35"/>
    <row r="454" s="390" customFormat="1" x14ac:dyDescent="0.35"/>
    <row r="455" s="390" customFormat="1" x14ac:dyDescent="0.35"/>
    <row r="456" s="390" customFormat="1" x14ac:dyDescent="0.35"/>
    <row r="457" s="390" customFormat="1" x14ac:dyDescent="0.35"/>
    <row r="458" s="390" customFormat="1" x14ac:dyDescent="0.35"/>
    <row r="459" s="390" customFormat="1" x14ac:dyDescent="0.35"/>
    <row r="460" s="390" customFormat="1" x14ac:dyDescent="0.35"/>
    <row r="461" s="390" customFormat="1" x14ac:dyDescent="0.35"/>
    <row r="462" s="390" customFormat="1" x14ac:dyDescent="0.35"/>
    <row r="463" s="390" customFormat="1" x14ac:dyDescent="0.35"/>
    <row r="464" s="390" customFormat="1" x14ac:dyDescent="0.35"/>
    <row r="465" s="390" customFormat="1" x14ac:dyDescent="0.35"/>
    <row r="466" s="390" customFormat="1" x14ac:dyDescent="0.35"/>
    <row r="467" s="390" customFormat="1" x14ac:dyDescent="0.35"/>
    <row r="468" s="390" customFormat="1" x14ac:dyDescent="0.35"/>
    <row r="469" s="390" customFormat="1" x14ac:dyDescent="0.35"/>
    <row r="470" s="390" customFormat="1" x14ac:dyDescent="0.35"/>
    <row r="471" s="390" customFormat="1" x14ac:dyDescent="0.35"/>
    <row r="472" s="390" customFormat="1" x14ac:dyDescent="0.35"/>
    <row r="473" s="390" customFormat="1" x14ac:dyDescent="0.35"/>
    <row r="474" s="390" customFormat="1" x14ac:dyDescent="0.35"/>
    <row r="475" s="390" customFormat="1" x14ac:dyDescent="0.35"/>
    <row r="476" s="390" customFormat="1" x14ac:dyDescent="0.35"/>
    <row r="477" s="390" customFormat="1" x14ac:dyDescent="0.35"/>
    <row r="478" s="390" customFormat="1" x14ac:dyDescent="0.35"/>
    <row r="479" s="390" customFormat="1" x14ac:dyDescent="0.35"/>
    <row r="480" s="390" customFormat="1" x14ac:dyDescent="0.35"/>
    <row r="481" s="390" customFormat="1" x14ac:dyDescent="0.35"/>
    <row r="482" s="390" customFormat="1" x14ac:dyDescent="0.35"/>
    <row r="483" s="390" customFormat="1" x14ac:dyDescent="0.35"/>
    <row r="484" s="390" customFormat="1" x14ac:dyDescent="0.35"/>
    <row r="485" s="390" customFormat="1" x14ac:dyDescent="0.35"/>
    <row r="486" s="390" customFormat="1" x14ac:dyDescent="0.35"/>
    <row r="487" s="390" customFormat="1" x14ac:dyDescent="0.35"/>
    <row r="488" s="390" customFormat="1" x14ac:dyDescent="0.35"/>
    <row r="489" s="390" customFormat="1" x14ac:dyDescent="0.35"/>
    <row r="490" s="390" customFormat="1" x14ac:dyDescent="0.35"/>
    <row r="491" s="390" customFormat="1" x14ac:dyDescent="0.35"/>
    <row r="492" s="390" customFormat="1" x14ac:dyDescent="0.35"/>
    <row r="493" s="390" customFormat="1" x14ac:dyDescent="0.35"/>
    <row r="494" s="390" customFormat="1" x14ac:dyDescent="0.35"/>
    <row r="495" s="390" customFormat="1" x14ac:dyDescent="0.35"/>
    <row r="496" s="390" customFormat="1" x14ac:dyDescent="0.35"/>
    <row r="497" s="390" customFormat="1" x14ac:dyDescent="0.35"/>
    <row r="498" s="390" customFormat="1" x14ac:dyDescent="0.35"/>
    <row r="499" s="390" customFormat="1" x14ac:dyDescent="0.35"/>
    <row r="500" s="390" customFormat="1" x14ac:dyDescent="0.35"/>
    <row r="501" s="390" customFormat="1" x14ac:dyDescent="0.35"/>
    <row r="502" s="390" customFormat="1" x14ac:dyDescent="0.35"/>
    <row r="503" s="390" customFormat="1" x14ac:dyDescent="0.35"/>
    <row r="504" s="390" customFormat="1" x14ac:dyDescent="0.35"/>
    <row r="505" s="390" customFormat="1" x14ac:dyDescent="0.35"/>
    <row r="506" s="390" customFormat="1" x14ac:dyDescent="0.35"/>
    <row r="507" s="390" customFormat="1" x14ac:dyDescent="0.35"/>
    <row r="508" s="390" customFormat="1" x14ac:dyDescent="0.35"/>
    <row r="509" s="390" customFormat="1" x14ac:dyDescent="0.35"/>
    <row r="510" s="390" customFormat="1" x14ac:dyDescent="0.35"/>
    <row r="511" s="390" customFormat="1" x14ac:dyDescent="0.35"/>
    <row r="512" s="390" customFormat="1" x14ac:dyDescent="0.35"/>
    <row r="513" s="390" customFormat="1" x14ac:dyDescent="0.35"/>
    <row r="514" s="390" customFormat="1" x14ac:dyDescent="0.35"/>
    <row r="515" s="390" customFormat="1" x14ac:dyDescent="0.35"/>
    <row r="516" s="390" customFormat="1" x14ac:dyDescent="0.35"/>
    <row r="517" s="390" customFormat="1" x14ac:dyDescent="0.35"/>
    <row r="518" s="390" customFormat="1" x14ac:dyDescent="0.35"/>
    <row r="519" s="390" customFormat="1" x14ac:dyDescent="0.35"/>
    <row r="520" s="390" customFormat="1" x14ac:dyDescent="0.35"/>
    <row r="521" s="390" customFormat="1" x14ac:dyDescent="0.35"/>
    <row r="522" s="390" customFormat="1" x14ac:dyDescent="0.35"/>
    <row r="523" s="390" customFormat="1" x14ac:dyDescent="0.35"/>
    <row r="524" s="390" customFormat="1" x14ac:dyDescent="0.35"/>
    <row r="525" s="390" customFormat="1" x14ac:dyDescent="0.35"/>
    <row r="526" s="390" customFormat="1" x14ac:dyDescent="0.35"/>
    <row r="527" s="390" customFormat="1" x14ac:dyDescent="0.35"/>
    <row r="528" s="390" customFormat="1" x14ac:dyDescent="0.35"/>
    <row r="529" s="390" customFormat="1" x14ac:dyDescent="0.35"/>
    <row r="530" s="390" customFormat="1" x14ac:dyDescent="0.35"/>
    <row r="531" s="390" customFormat="1" x14ac:dyDescent="0.35"/>
    <row r="532" s="390" customFormat="1" x14ac:dyDescent="0.35"/>
    <row r="533" s="390" customFormat="1" x14ac:dyDescent="0.35"/>
    <row r="534" s="390" customFormat="1" x14ac:dyDescent="0.35"/>
    <row r="535" s="390" customFormat="1" x14ac:dyDescent="0.35"/>
    <row r="536" s="390" customFormat="1" x14ac:dyDescent="0.35"/>
    <row r="537" s="390" customFormat="1" x14ac:dyDescent="0.35"/>
    <row r="538" s="390" customFormat="1" x14ac:dyDescent="0.35"/>
    <row r="539" s="390" customFormat="1" x14ac:dyDescent="0.35"/>
    <row r="540" s="390" customFormat="1" x14ac:dyDescent="0.35"/>
    <row r="541" s="390" customFormat="1" x14ac:dyDescent="0.35"/>
    <row r="542" s="390" customFormat="1" x14ac:dyDescent="0.35"/>
    <row r="543" s="390" customFormat="1" x14ac:dyDescent="0.35"/>
    <row r="544" s="390" customFormat="1" x14ac:dyDescent="0.35"/>
    <row r="545" s="390" customFormat="1" x14ac:dyDescent="0.35"/>
    <row r="546" s="390" customFormat="1" x14ac:dyDescent="0.35"/>
    <row r="547" s="390" customFormat="1" x14ac:dyDescent="0.35"/>
    <row r="548" s="390" customFormat="1" x14ac:dyDescent="0.35"/>
    <row r="549" s="390" customFormat="1" x14ac:dyDescent="0.35"/>
    <row r="550" s="390" customFormat="1" x14ac:dyDescent="0.35"/>
    <row r="551" s="390" customFormat="1" x14ac:dyDescent="0.35"/>
    <row r="552" s="390" customFormat="1" x14ac:dyDescent="0.35"/>
    <row r="553" s="390" customFormat="1" x14ac:dyDescent="0.35"/>
    <row r="554" s="390" customFormat="1" x14ac:dyDescent="0.35"/>
    <row r="555" s="390" customFormat="1" x14ac:dyDescent="0.35"/>
    <row r="556" s="390" customFormat="1" x14ac:dyDescent="0.35"/>
    <row r="557" s="390" customFormat="1" x14ac:dyDescent="0.35"/>
    <row r="558" s="390" customFormat="1" x14ac:dyDescent="0.35"/>
    <row r="559" s="390" customFormat="1" x14ac:dyDescent="0.35"/>
    <row r="560" s="390" customFormat="1" x14ac:dyDescent="0.35"/>
    <row r="561" s="390" customFormat="1" x14ac:dyDescent="0.35"/>
    <row r="562" s="390" customFormat="1" x14ac:dyDescent="0.35"/>
    <row r="563" s="390" customFormat="1" x14ac:dyDescent="0.35"/>
    <row r="564" s="390" customFormat="1" x14ac:dyDescent="0.35"/>
    <row r="565" s="390" customFormat="1" x14ac:dyDescent="0.35"/>
    <row r="566" s="390" customFormat="1" x14ac:dyDescent="0.35"/>
    <row r="567" s="390" customFormat="1" x14ac:dyDescent="0.35"/>
    <row r="568" s="390" customFormat="1" x14ac:dyDescent="0.35"/>
    <row r="569" s="390" customFormat="1" x14ac:dyDescent="0.35"/>
    <row r="570" s="390" customFormat="1" x14ac:dyDescent="0.35"/>
    <row r="571" s="390" customFormat="1" x14ac:dyDescent="0.35"/>
    <row r="572" s="390" customFormat="1" x14ac:dyDescent="0.35"/>
    <row r="573" s="390" customFormat="1" x14ac:dyDescent="0.35"/>
    <row r="574" s="390" customFormat="1" x14ac:dyDescent="0.35"/>
    <row r="575" s="390" customFormat="1" x14ac:dyDescent="0.35"/>
    <row r="576" s="390" customFormat="1" x14ac:dyDescent="0.35"/>
    <row r="577" s="390" customFormat="1" x14ac:dyDescent="0.35"/>
    <row r="578" x14ac:dyDescent="0.35"/>
    <row r="579" x14ac:dyDescent="0.35"/>
    <row r="580" x14ac:dyDescent="0.35"/>
    <row r="581" x14ac:dyDescent="0.35"/>
    <row r="582" x14ac:dyDescent="0.35"/>
    <row r="583" x14ac:dyDescent="0.35"/>
    <row r="584"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FAFF"/>
  </sheetPr>
  <dimension ref="A1:M53"/>
  <sheetViews>
    <sheetView zoomScaleNormal="100" zoomScalePageLayoutView="70" workbookViewId="0">
      <selection activeCell="D40" sqref="D40"/>
    </sheetView>
  </sheetViews>
  <sheetFormatPr defaultColWidth="0" defaultRowHeight="14.5" zeroHeight="1" x14ac:dyDescent="0.35"/>
  <cols>
    <col min="1" max="1" width="1.453125" style="397" customWidth="1"/>
    <col min="2" max="2" width="2.81640625" style="397" customWidth="1"/>
    <col min="3" max="3" width="34.7265625" style="35" customWidth="1"/>
    <col min="4" max="4" width="15.36328125" style="35" bestFit="1" customWidth="1"/>
    <col min="5" max="5" width="19" style="35" customWidth="1"/>
    <col min="6" max="6" width="7.81640625" style="35" bestFit="1" customWidth="1"/>
    <col min="7" max="7" width="8.453125" style="35" bestFit="1" customWidth="1"/>
    <col min="8" max="8" width="9" style="35" customWidth="1"/>
    <col min="9" max="9" width="10" style="35" customWidth="1"/>
    <col min="10" max="10" width="2.7265625" style="397" customWidth="1"/>
    <col min="11" max="12" width="9.1796875" style="397" hidden="1" customWidth="1"/>
    <col min="13" max="13" width="0" style="397" hidden="1" customWidth="1"/>
    <col min="14" max="16384" width="8.81640625" style="397" hidden="1"/>
  </cols>
  <sheetData>
    <row r="1" spans="1:10" s="35" customFormat="1" ht="15" thickBot="1" x14ac:dyDescent="0.4">
      <c r="A1" s="397"/>
      <c r="B1" s="405" t="s">
        <v>1994</v>
      </c>
      <c r="C1" s="405"/>
      <c r="D1" s="405"/>
      <c r="E1" s="405"/>
      <c r="F1" s="405"/>
      <c r="G1" s="405"/>
      <c r="H1" s="405"/>
      <c r="I1" s="405"/>
      <c r="J1" s="397"/>
    </row>
    <row r="2" spans="1:10" ht="36.5" customHeight="1" x14ac:dyDescent="0.35">
      <c r="C2" s="408" t="s">
        <v>0</v>
      </c>
      <c r="D2" s="409"/>
      <c r="E2" s="409"/>
      <c r="F2" s="409"/>
      <c r="G2" s="409"/>
      <c r="H2" s="409"/>
      <c r="I2" s="37"/>
    </row>
    <row r="3" spans="1:10" ht="33.5" customHeight="1" x14ac:dyDescent="0.35">
      <c r="C3" s="406" t="s">
        <v>1</v>
      </c>
      <c r="D3" s="407"/>
      <c r="E3" s="407"/>
      <c r="F3" s="407"/>
      <c r="G3" s="407"/>
      <c r="H3" s="407"/>
      <c r="I3" s="39"/>
    </row>
    <row r="4" spans="1:10" ht="46" customHeight="1" x14ac:dyDescent="0.35">
      <c r="C4" s="406" t="s">
        <v>2037</v>
      </c>
      <c r="D4" s="407"/>
      <c r="E4" s="407"/>
      <c r="F4" s="407"/>
      <c r="G4" s="407"/>
      <c r="H4" s="407"/>
      <c r="I4" s="39"/>
    </row>
    <row r="5" spans="1:10" x14ac:dyDescent="0.35">
      <c r="C5" s="355"/>
      <c r="D5" s="375"/>
      <c r="E5" s="375"/>
      <c r="F5" s="375"/>
      <c r="G5" s="375"/>
      <c r="H5" s="375"/>
      <c r="I5" s="39"/>
    </row>
    <row r="6" spans="1:10" s="398" customFormat="1" x14ac:dyDescent="0.35">
      <c r="C6" s="377" t="s">
        <v>2</v>
      </c>
      <c r="D6" s="378"/>
      <c r="E6" s="419" t="s">
        <v>3</v>
      </c>
      <c r="F6" s="419"/>
      <c r="G6" s="419"/>
      <c r="H6" s="378"/>
      <c r="I6" s="379"/>
    </row>
    <row r="7" spans="1:10" s="398" customFormat="1" x14ac:dyDescent="0.35">
      <c r="C7" s="377" t="s">
        <v>4</v>
      </c>
      <c r="D7" s="378"/>
      <c r="E7" s="419" t="s">
        <v>5</v>
      </c>
      <c r="F7" s="419"/>
      <c r="G7" s="419"/>
      <c r="H7" s="419"/>
      <c r="I7" s="379"/>
    </row>
    <row r="8" spans="1:10" s="398" customFormat="1" x14ac:dyDescent="0.35">
      <c r="C8" s="377" t="s">
        <v>2089</v>
      </c>
      <c r="D8" s="378"/>
      <c r="E8" s="419" t="s">
        <v>7</v>
      </c>
      <c r="F8" s="419"/>
      <c r="G8" s="419"/>
      <c r="H8" s="419"/>
      <c r="I8" s="379"/>
    </row>
    <row r="9" spans="1:10" s="398" customFormat="1" x14ac:dyDescent="0.35">
      <c r="C9" s="377" t="s">
        <v>6</v>
      </c>
      <c r="D9" s="378"/>
      <c r="E9" s="419" t="s">
        <v>9</v>
      </c>
      <c r="F9" s="419"/>
      <c r="G9" s="419"/>
      <c r="H9" s="419"/>
      <c r="I9" s="379"/>
    </row>
    <row r="10" spans="1:10" s="398" customFormat="1" x14ac:dyDescent="0.35">
      <c r="C10" s="377" t="s">
        <v>8</v>
      </c>
      <c r="D10" s="378"/>
      <c r="E10" s="419" t="s">
        <v>8</v>
      </c>
      <c r="F10" s="419"/>
      <c r="G10" s="419"/>
      <c r="H10" s="419"/>
      <c r="I10" s="379"/>
    </row>
    <row r="11" spans="1:10" s="398" customFormat="1" x14ac:dyDescent="0.35">
      <c r="C11" s="380"/>
      <c r="D11" s="378"/>
      <c r="E11" s="376"/>
      <c r="F11" s="376"/>
      <c r="G11" s="376"/>
      <c r="H11" s="376"/>
      <c r="I11" s="379"/>
    </row>
    <row r="12" spans="1:10" x14ac:dyDescent="0.35">
      <c r="C12" s="406" t="s">
        <v>10</v>
      </c>
      <c r="D12" s="407"/>
      <c r="E12" s="407"/>
      <c r="F12" s="407"/>
      <c r="G12" s="407"/>
      <c r="H12" s="407"/>
      <c r="I12" s="39"/>
    </row>
    <row r="13" spans="1:10" ht="20.5" customHeight="1" x14ac:dyDescent="0.35">
      <c r="C13" s="406" t="s">
        <v>1959</v>
      </c>
      <c r="D13" s="407"/>
      <c r="E13" s="407"/>
      <c r="F13" s="407"/>
      <c r="G13" s="407"/>
      <c r="H13" s="407"/>
      <c r="I13" s="39"/>
    </row>
    <row r="14" spans="1:10" x14ac:dyDescent="0.35">
      <c r="C14" s="353"/>
      <c r="D14" s="354"/>
      <c r="E14" s="354"/>
      <c r="F14" s="354"/>
      <c r="G14" s="354"/>
      <c r="H14" s="354"/>
      <c r="I14" s="39"/>
    </row>
    <row r="15" spans="1:10" ht="43" customHeight="1" x14ac:dyDescent="0.35">
      <c r="C15" s="406" t="s">
        <v>2045</v>
      </c>
      <c r="D15" s="407"/>
      <c r="E15" s="407"/>
      <c r="F15" s="407"/>
      <c r="G15" s="407"/>
      <c r="H15" s="407"/>
      <c r="I15" s="39"/>
    </row>
    <row r="16" spans="1:10" x14ac:dyDescent="0.35">
      <c r="C16" s="406"/>
      <c r="D16" s="407"/>
      <c r="E16" s="407"/>
      <c r="F16" s="407"/>
      <c r="G16" s="407"/>
      <c r="H16" s="407"/>
      <c r="I16" s="39"/>
    </row>
    <row r="17" spans="2:13" ht="30" customHeight="1" thickBot="1" x14ac:dyDescent="0.4">
      <c r="C17" s="421" t="s">
        <v>1960</v>
      </c>
      <c r="D17" s="422"/>
      <c r="E17" s="422"/>
      <c r="F17" s="422"/>
      <c r="G17" s="422"/>
      <c r="H17" s="422"/>
      <c r="I17" s="40"/>
    </row>
    <row r="18" spans="2:13" x14ac:dyDescent="0.35">
      <c r="M18" s="399"/>
    </row>
    <row r="19" spans="2:13" ht="15" thickBot="1" x14ac:dyDescent="0.4">
      <c r="M19" s="399"/>
    </row>
    <row r="20" spans="2:13" ht="86" customHeight="1" x14ac:dyDescent="0.35">
      <c r="C20" s="410" t="s">
        <v>2091</v>
      </c>
      <c r="D20" s="411"/>
      <c r="E20" s="411"/>
      <c r="F20" s="411"/>
      <c r="G20" s="411"/>
      <c r="H20" s="411"/>
      <c r="I20" s="412"/>
      <c r="M20" s="399"/>
    </row>
    <row r="21" spans="2:13" x14ac:dyDescent="0.35">
      <c r="C21" s="38"/>
      <c r="I21" s="39"/>
      <c r="M21" s="399"/>
    </row>
    <row r="22" spans="2:13" ht="44.5" customHeight="1" x14ac:dyDescent="0.35">
      <c r="C22" s="413" t="s">
        <v>2090</v>
      </c>
      <c r="D22" s="414"/>
      <c r="E22" s="414"/>
      <c r="F22" s="414"/>
      <c r="G22" s="414"/>
      <c r="H22" s="414"/>
      <c r="I22" s="415"/>
      <c r="M22" s="399"/>
    </row>
    <row r="23" spans="2:13" x14ac:dyDescent="0.35">
      <c r="C23" s="338"/>
      <c r="D23" s="334"/>
      <c r="E23" s="334"/>
      <c r="F23" s="334"/>
      <c r="G23" s="334"/>
      <c r="H23" s="334"/>
      <c r="I23" s="339"/>
      <c r="M23" s="399"/>
    </row>
    <row r="24" spans="2:13" ht="41" customHeight="1" x14ac:dyDescent="0.35">
      <c r="C24" s="420" t="s">
        <v>2092</v>
      </c>
      <c r="D24" s="414"/>
      <c r="E24" s="414"/>
      <c r="F24" s="414"/>
      <c r="G24" s="414"/>
      <c r="H24" s="414"/>
      <c r="I24" s="415"/>
      <c r="M24" s="399"/>
    </row>
    <row r="25" spans="2:13" x14ac:dyDescent="0.35">
      <c r="C25" s="401"/>
      <c r="I25" s="39"/>
      <c r="M25" s="399"/>
    </row>
    <row r="26" spans="2:13" ht="59.5" customHeight="1" x14ac:dyDescent="0.35">
      <c r="C26" s="413" t="s">
        <v>2036</v>
      </c>
      <c r="D26" s="414"/>
      <c r="E26" s="414"/>
      <c r="F26" s="414"/>
      <c r="G26" s="414"/>
      <c r="H26" s="414"/>
      <c r="I26" s="415"/>
      <c r="M26" s="399"/>
    </row>
    <row r="27" spans="2:13" x14ac:dyDescent="0.35">
      <c r="C27" s="38"/>
      <c r="I27" s="39"/>
      <c r="M27" s="399"/>
    </row>
    <row r="28" spans="2:13" ht="40.5" customHeight="1" thickBot="1" x14ac:dyDescent="0.4">
      <c r="C28" s="416" t="s">
        <v>11</v>
      </c>
      <c r="D28" s="417"/>
      <c r="E28" s="417"/>
      <c r="F28" s="417"/>
      <c r="G28" s="417"/>
      <c r="H28" s="417"/>
      <c r="I28" s="418"/>
      <c r="M28" s="399"/>
    </row>
    <row r="29" spans="2:13" x14ac:dyDescent="0.35">
      <c r="M29" s="399"/>
    </row>
    <row r="30" spans="2:13" x14ac:dyDescent="0.35">
      <c r="M30" s="399"/>
    </row>
    <row r="31" spans="2:13" ht="15" thickBot="1" x14ac:dyDescent="0.4">
      <c r="M31" s="399"/>
    </row>
    <row r="32" spans="2:13" s="400" customFormat="1" ht="15" thickBot="1" x14ac:dyDescent="0.4">
      <c r="B32" s="399"/>
      <c r="C32" s="360" t="s">
        <v>2043</v>
      </c>
      <c r="D32" s="361" t="s">
        <v>12</v>
      </c>
      <c r="E32" s="361" t="s">
        <v>13</v>
      </c>
      <c r="F32" s="361" t="s">
        <v>14</v>
      </c>
      <c r="G32" s="361" t="s">
        <v>15</v>
      </c>
      <c r="H32" s="362" t="s">
        <v>16</v>
      </c>
      <c r="I32" s="41"/>
      <c r="J32" s="399"/>
    </row>
    <row r="33" spans="2:10" x14ac:dyDescent="0.35">
      <c r="B33" s="399"/>
      <c r="C33" s="370" t="s">
        <v>2046</v>
      </c>
      <c r="D33" s="381">
        <v>200</v>
      </c>
      <c r="E33" s="357">
        <v>2</v>
      </c>
      <c r="F33" s="357" t="s">
        <v>17</v>
      </c>
      <c r="G33" s="357" t="s">
        <v>18</v>
      </c>
      <c r="H33" s="363" t="s">
        <v>19</v>
      </c>
      <c r="J33" s="399"/>
    </row>
    <row r="34" spans="2:10" x14ac:dyDescent="0.35">
      <c r="B34" s="399"/>
      <c r="C34" s="370" t="s">
        <v>2048</v>
      </c>
      <c r="D34" s="351">
        <v>10</v>
      </c>
      <c r="E34" s="352">
        <v>2</v>
      </c>
      <c r="F34" s="351" t="s">
        <v>17</v>
      </c>
      <c r="G34" s="352" t="s">
        <v>18</v>
      </c>
      <c r="H34" s="364" t="s">
        <v>2038</v>
      </c>
      <c r="J34" s="399"/>
    </row>
    <row r="35" spans="2:10" x14ac:dyDescent="0.35">
      <c r="B35" s="399"/>
      <c r="C35" s="370" t="s">
        <v>2047</v>
      </c>
      <c r="D35" s="351">
        <v>10</v>
      </c>
      <c r="E35" s="352">
        <v>2</v>
      </c>
      <c r="F35" s="352" t="s">
        <v>17</v>
      </c>
      <c r="G35" s="352" t="s">
        <v>18</v>
      </c>
      <c r="H35" s="364" t="s">
        <v>19</v>
      </c>
      <c r="J35" s="399"/>
    </row>
    <row r="36" spans="2:10" x14ac:dyDescent="0.35">
      <c r="B36" s="399"/>
      <c r="C36" s="370" t="s">
        <v>25</v>
      </c>
      <c r="D36" s="351">
        <v>100</v>
      </c>
      <c r="E36" s="352">
        <v>20</v>
      </c>
      <c r="F36" s="352" t="s">
        <v>17</v>
      </c>
      <c r="G36" s="352" t="s">
        <v>18</v>
      </c>
      <c r="H36" s="364" t="s">
        <v>19</v>
      </c>
      <c r="J36" s="399"/>
    </row>
    <row r="37" spans="2:10" ht="15" thickBot="1" x14ac:dyDescent="0.4">
      <c r="B37" s="399"/>
      <c r="C37" s="358" t="s">
        <v>2039</v>
      </c>
      <c r="D37" s="382">
        <v>10</v>
      </c>
      <c r="E37" s="359">
        <v>2</v>
      </c>
      <c r="F37" s="359" t="s">
        <v>17</v>
      </c>
      <c r="G37" s="359" t="s">
        <v>18</v>
      </c>
      <c r="H37" s="365" t="s">
        <v>2038</v>
      </c>
      <c r="J37" s="399"/>
    </row>
    <row r="38" spans="2:10" ht="15" thickBot="1" x14ac:dyDescent="0.4">
      <c r="B38" s="399"/>
      <c r="C38" s="358" t="s">
        <v>2093</v>
      </c>
      <c r="D38" s="382">
        <v>100</v>
      </c>
      <c r="E38" s="359">
        <v>10</v>
      </c>
      <c r="F38" s="359" t="s">
        <v>17</v>
      </c>
      <c r="G38" s="359" t="s">
        <v>18</v>
      </c>
      <c r="H38" s="365" t="s">
        <v>2038</v>
      </c>
      <c r="I38" s="83"/>
      <c r="J38" s="399"/>
    </row>
    <row r="39" spans="2:10" ht="15" thickBot="1" x14ac:dyDescent="0.4">
      <c r="B39" s="399"/>
      <c r="D39" s="356"/>
      <c r="E39" s="356"/>
      <c r="F39" s="356"/>
      <c r="G39" s="356"/>
      <c r="H39" s="356"/>
      <c r="J39" s="399"/>
    </row>
    <row r="40" spans="2:10" ht="15" thickBot="1" x14ac:dyDescent="0.4">
      <c r="B40" s="399"/>
      <c r="C40" s="36" t="s">
        <v>29</v>
      </c>
      <c r="D40" s="366">
        <v>10</v>
      </c>
      <c r="E40" s="357">
        <v>0.25</v>
      </c>
      <c r="F40" s="357" t="s">
        <v>30</v>
      </c>
      <c r="G40" s="363" t="s">
        <v>18</v>
      </c>
      <c r="I40" s="83"/>
      <c r="J40" s="399"/>
    </row>
    <row r="41" spans="2:10" ht="29.5" thickBot="1" x14ac:dyDescent="0.4">
      <c r="B41" s="399"/>
      <c r="C41" s="372" t="s">
        <v>2044</v>
      </c>
      <c r="D41" s="367">
        <v>10</v>
      </c>
      <c r="E41" s="352">
        <v>5</v>
      </c>
      <c r="F41" s="352" t="s">
        <v>30</v>
      </c>
      <c r="G41" s="364" t="s">
        <v>18</v>
      </c>
      <c r="I41" s="83"/>
      <c r="J41" s="399"/>
    </row>
    <row r="42" spans="2:10" ht="15" thickBot="1" x14ac:dyDescent="0.4">
      <c r="B42" s="399"/>
      <c r="C42" s="84" t="s">
        <v>35</v>
      </c>
      <c r="D42" s="373">
        <v>100</v>
      </c>
      <c r="E42" s="359">
        <v>10</v>
      </c>
      <c r="F42" s="359" t="s">
        <v>30</v>
      </c>
      <c r="G42" s="374" t="s">
        <v>18</v>
      </c>
      <c r="I42" s="83"/>
      <c r="J42" s="399"/>
    </row>
    <row r="43" spans="2:10" ht="15" thickBot="1" x14ac:dyDescent="0.4">
      <c r="B43" s="399"/>
      <c r="C43" s="83"/>
      <c r="D43" s="368"/>
      <c r="E43" s="368"/>
      <c r="F43" s="368"/>
      <c r="G43" s="368"/>
      <c r="H43" s="368"/>
      <c r="I43" s="83"/>
      <c r="J43" s="399"/>
    </row>
    <row r="44" spans="2:10" x14ac:dyDescent="0.35">
      <c r="C44" s="384" t="s">
        <v>2043</v>
      </c>
      <c r="D44" s="385" t="s">
        <v>2042</v>
      </c>
      <c r="E44" s="369" t="s">
        <v>2050</v>
      </c>
      <c r="F44" s="356"/>
      <c r="G44" s="356"/>
      <c r="H44" s="356"/>
    </row>
    <row r="45" spans="2:10" x14ac:dyDescent="0.35">
      <c r="C45" s="370" t="s">
        <v>2040</v>
      </c>
      <c r="D45" s="383">
        <v>5</v>
      </c>
      <c r="E45" s="371" t="s">
        <v>2051</v>
      </c>
    </row>
    <row r="46" spans="2:10" x14ac:dyDescent="0.35">
      <c r="C46" s="370" t="s">
        <v>2041</v>
      </c>
      <c r="D46" s="383">
        <v>5</v>
      </c>
      <c r="E46" s="371" t="s">
        <v>2051</v>
      </c>
    </row>
    <row r="47" spans="2:10" ht="15" thickBot="1" x14ac:dyDescent="0.4">
      <c r="C47" s="358" t="s">
        <v>2049</v>
      </c>
      <c r="D47" s="359">
        <v>45</v>
      </c>
      <c r="E47" s="365">
        <v>1</v>
      </c>
    </row>
    <row r="48" spans="2:10" x14ac:dyDescent="0.35">
      <c r="E48" s="356"/>
    </row>
    <row r="49" spans="3:9" x14ac:dyDescent="0.35">
      <c r="E49" s="356"/>
    </row>
    <row r="50" spans="3:9" x14ac:dyDescent="0.35">
      <c r="C50" s="397"/>
      <c r="D50" s="397"/>
      <c r="E50" s="397"/>
      <c r="F50" s="397"/>
      <c r="G50" s="397"/>
      <c r="H50" s="397"/>
      <c r="I50" s="397"/>
    </row>
    <row r="51" spans="3:9" x14ac:dyDescent="0.35">
      <c r="C51" s="397"/>
      <c r="D51" s="397"/>
      <c r="E51" s="397"/>
      <c r="F51" s="397"/>
      <c r="G51" s="397"/>
      <c r="H51" s="397"/>
      <c r="I51" s="397"/>
    </row>
    <row r="52" spans="3:9" x14ac:dyDescent="0.35">
      <c r="C52" s="397"/>
      <c r="D52" s="397"/>
      <c r="E52" s="397"/>
      <c r="F52" s="397"/>
      <c r="G52" s="397"/>
      <c r="H52" s="397"/>
      <c r="I52" s="397"/>
    </row>
    <row r="53" spans="3:9" x14ac:dyDescent="0.35">
      <c r="C53" s="397"/>
      <c r="D53" s="397"/>
      <c r="E53" s="397"/>
      <c r="F53" s="397"/>
      <c r="G53" s="397"/>
      <c r="H53" s="397"/>
      <c r="I53" s="397"/>
    </row>
  </sheetData>
  <mergeCells count="19">
    <mergeCell ref="C20:I20"/>
    <mergeCell ref="C22:I22"/>
    <mergeCell ref="C26:I26"/>
    <mergeCell ref="C28:I28"/>
    <mergeCell ref="E6:G6"/>
    <mergeCell ref="E7:H7"/>
    <mergeCell ref="E8:H8"/>
    <mergeCell ref="C24:I24"/>
    <mergeCell ref="C17:H17"/>
    <mergeCell ref="E9:H9"/>
    <mergeCell ref="E10:H10"/>
    <mergeCell ref="C12:H12"/>
    <mergeCell ref="C13:H13"/>
    <mergeCell ref="C15:H15"/>
    <mergeCell ref="B1:I1"/>
    <mergeCell ref="C4:H4"/>
    <mergeCell ref="C2:H2"/>
    <mergeCell ref="C3:H3"/>
    <mergeCell ref="C16:H16"/>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B81D-5B2C-4FA7-8C0F-912C5D7D9354}">
  <sheetPr>
    <tabColor rgb="FFEBFAFF"/>
  </sheetPr>
  <dimension ref="A1:F40"/>
  <sheetViews>
    <sheetView zoomScaleNormal="100" workbookViewId="0">
      <selection activeCell="D24" sqref="D24"/>
    </sheetView>
  </sheetViews>
  <sheetFormatPr defaultColWidth="0" defaultRowHeight="14.5" zeroHeight="1" x14ac:dyDescent="0.35"/>
  <cols>
    <col min="1" max="1" width="8.7265625" style="333" customWidth="1"/>
    <col min="2" max="2" width="37.26953125" style="333" customWidth="1"/>
    <col min="3" max="3" width="28.6328125" style="333" customWidth="1"/>
    <col min="4" max="4" width="58.1796875" style="333" customWidth="1"/>
    <col min="5" max="5" width="33.1796875" style="333" customWidth="1"/>
    <col min="6" max="6" width="8.7265625" style="333" customWidth="1"/>
    <col min="7" max="16384" width="8.7265625" style="333" hidden="1"/>
  </cols>
  <sheetData>
    <row r="1" spans="1:6" ht="15" thickBot="1" x14ac:dyDescent="0.4">
      <c r="A1" s="340"/>
      <c r="B1" s="427" t="s">
        <v>1994</v>
      </c>
      <c r="C1" s="427"/>
      <c r="D1" s="427"/>
      <c r="E1" s="427"/>
      <c r="F1" s="340"/>
    </row>
    <row r="2" spans="1:6" x14ac:dyDescent="0.35">
      <c r="A2" s="340"/>
      <c r="B2" s="428" t="s">
        <v>2016</v>
      </c>
      <c r="C2" s="429"/>
      <c r="D2" s="429"/>
      <c r="E2" s="430"/>
      <c r="F2" s="340"/>
    </row>
    <row r="3" spans="1:6" x14ac:dyDescent="0.35">
      <c r="A3" s="340"/>
      <c r="B3" s="336"/>
      <c r="C3" s="335"/>
      <c r="D3" s="335"/>
      <c r="E3" s="337"/>
      <c r="F3" s="340"/>
    </row>
    <row r="4" spans="1:6" ht="46" customHeight="1" x14ac:dyDescent="0.35">
      <c r="A4" s="340"/>
      <c r="B4" s="431" t="s">
        <v>2020</v>
      </c>
      <c r="C4" s="432"/>
      <c r="D4" s="432"/>
      <c r="E4" s="433"/>
      <c r="F4" s="340"/>
    </row>
    <row r="5" spans="1:6" x14ac:dyDescent="0.35">
      <c r="A5" s="340"/>
      <c r="B5" s="336"/>
      <c r="C5" s="335"/>
      <c r="D5" s="335"/>
      <c r="E5" s="337"/>
      <c r="F5" s="340"/>
    </row>
    <row r="6" spans="1:6" ht="30" customHeight="1" x14ac:dyDescent="0.35">
      <c r="A6" s="340"/>
      <c r="B6" s="434" t="s">
        <v>2094</v>
      </c>
      <c r="C6" s="435"/>
      <c r="D6" s="435"/>
      <c r="E6" s="436"/>
      <c r="F6" s="340"/>
    </row>
    <row r="7" spans="1:6" x14ac:dyDescent="0.35">
      <c r="A7" s="340"/>
      <c r="B7" s="336"/>
      <c r="C7" s="335"/>
      <c r="D7" s="335"/>
      <c r="E7" s="337"/>
      <c r="F7" s="340"/>
    </row>
    <row r="8" spans="1:6" ht="96" customHeight="1" x14ac:dyDescent="0.35">
      <c r="A8" s="340"/>
      <c r="B8" s="406" t="s">
        <v>2019</v>
      </c>
      <c r="C8" s="407"/>
      <c r="D8" s="407"/>
      <c r="E8" s="423"/>
      <c r="F8" s="340"/>
    </row>
    <row r="9" spans="1:6" x14ac:dyDescent="0.35">
      <c r="A9" s="340"/>
      <c r="B9" s="338"/>
      <c r="C9" s="334"/>
      <c r="D9" s="334"/>
      <c r="E9" s="339"/>
      <c r="F9" s="340"/>
    </row>
    <row r="10" spans="1:6" ht="31.5" customHeight="1" x14ac:dyDescent="0.35">
      <c r="A10" s="340"/>
      <c r="B10" s="406" t="s">
        <v>2095</v>
      </c>
      <c r="C10" s="407"/>
      <c r="D10" s="407"/>
      <c r="E10" s="423"/>
      <c r="F10" s="340"/>
    </row>
    <row r="11" spans="1:6" x14ac:dyDescent="0.35">
      <c r="A11" s="340"/>
      <c r="B11" s="38"/>
      <c r="C11" s="35"/>
      <c r="D11" s="35"/>
      <c r="E11" s="39"/>
      <c r="F11" s="340"/>
    </row>
    <row r="12" spans="1:6" ht="31.5" customHeight="1" x14ac:dyDescent="0.35">
      <c r="A12" s="340"/>
      <c r="B12" s="413" t="s">
        <v>2021</v>
      </c>
      <c r="C12" s="414"/>
      <c r="D12" s="414"/>
      <c r="E12" s="415"/>
      <c r="F12" s="340"/>
    </row>
    <row r="13" spans="1:6" x14ac:dyDescent="0.35">
      <c r="A13" s="340"/>
      <c r="B13" s="38"/>
      <c r="C13" s="35"/>
      <c r="D13" s="35"/>
      <c r="E13" s="39"/>
      <c r="F13" s="340"/>
    </row>
    <row r="14" spans="1:6" ht="15" thickBot="1" x14ac:dyDescent="0.4">
      <c r="A14" s="340"/>
      <c r="B14" s="424" t="s">
        <v>2005</v>
      </c>
      <c r="C14" s="425"/>
      <c r="D14" s="425"/>
      <c r="E14" s="426"/>
      <c r="F14" s="340"/>
    </row>
    <row r="15" spans="1:6" x14ac:dyDescent="0.35">
      <c r="A15" s="340"/>
      <c r="B15" s="341"/>
      <c r="C15" s="341"/>
      <c r="D15" s="341"/>
      <c r="E15" s="341"/>
      <c r="F15" s="340"/>
    </row>
    <row r="16" spans="1:6" x14ac:dyDescent="0.35">
      <c r="A16" s="340"/>
      <c r="B16" s="342" t="s">
        <v>1989</v>
      </c>
      <c r="C16" s="343"/>
      <c r="D16" s="343"/>
      <c r="E16" s="343"/>
      <c r="F16" s="340"/>
    </row>
    <row r="17" spans="1:6" ht="15" thickBot="1" x14ac:dyDescent="0.4">
      <c r="A17" s="340"/>
      <c r="B17" s="344" t="s">
        <v>1985</v>
      </c>
      <c r="C17" s="344" t="s">
        <v>2003</v>
      </c>
      <c r="D17" s="344" t="s">
        <v>2001</v>
      </c>
      <c r="E17" s="344" t="s">
        <v>1995</v>
      </c>
      <c r="F17" s="340"/>
    </row>
    <row r="18" spans="1:6" ht="29" x14ac:dyDescent="0.35">
      <c r="A18" s="340"/>
      <c r="B18" s="343" t="s">
        <v>1997</v>
      </c>
      <c r="C18" s="345" t="s">
        <v>2007</v>
      </c>
      <c r="D18" s="345" t="s">
        <v>2015</v>
      </c>
      <c r="E18" s="348" t="s">
        <v>1996</v>
      </c>
      <c r="F18" s="340"/>
    </row>
    <row r="19" spans="1:6" x14ac:dyDescent="0.35">
      <c r="A19" s="340"/>
      <c r="B19" s="343"/>
      <c r="C19" s="345"/>
      <c r="D19" s="345"/>
      <c r="E19" s="348"/>
      <c r="F19" s="340"/>
    </row>
    <row r="20" spans="1:6" ht="101.5" x14ac:dyDescent="0.35">
      <c r="A20" s="340"/>
      <c r="B20" s="345" t="s">
        <v>1986</v>
      </c>
      <c r="C20" s="345" t="s">
        <v>2011</v>
      </c>
      <c r="D20" s="345" t="s">
        <v>2017</v>
      </c>
      <c r="E20" s="348" t="s">
        <v>2018</v>
      </c>
      <c r="F20" s="340"/>
    </row>
    <row r="21" spans="1:6" x14ac:dyDescent="0.35">
      <c r="A21" s="340"/>
      <c r="B21" s="345"/>
      <c r="C21" s="345"/>
      <c r="D21" s="345"/>
      <c r="E21" s="348"/>
      <c r="F21" s="340"/>
    </row>
    <row r="22" spans="1:6" ht="80.25" customHeight="1" x14ac:dyDescent="0.35">
      <c r="A22" s="340"/>
      <c r="B22" s="343" t="s">
        <v>2028</v>
      </c>
      <c r="C22" s="345" t="s">
        <v>2004</v>
      </c>
      <c r="D22" s="345" t="s">
        <v>2115</v>
      </c>
      <c r="E22" s="348" t="s">
        <v>2013</v>
      </c>
      <c r="F22" s="340"/>
    </row>
    <row r="23" spans="1:6" x14ac:dyDescent="0.35">
      <c r="A23" s="340"/>
      <c r="B23" s="343"/>
      <c r="C23" s="345"/>
      <c r="D23" s="345"/>
      <c r="E23" s="348"/>
      <c r="F23" s="340"/>
    </row>
    <row r="24" spans="1:6" ht="270" customHeight="1" x14ac:dyDescent="0.35">
      <c r="A24" s="340"/>
      <c r="B24" s="343" t="s">
        <v>2027</v>
      </c>
      <c r="C24" s="345" t="s">
        <v>2052</v>
      </c>
      <c r="D24" s="345" t="s">
        <v>2057</v>
      </c>
      <c r="E24" s="348" t="s">
        <v>2013</v>
      </c>
      <c r="F24" s="340"/>
    </row>
    <row r="25" spans="1:6" x14ac:dyDescent="0.35">
      <c r="A25" s="340"/>
      <c r="B25" s="343"/>
      <c r="C25" s="345"/>
      <c r="D25" s="345"/>
      <c r="E25" s="348"/>
      <c r="F25" s="340"/>
    </row>
    <row r="26" spans="1:6" x14ac:dyDescent="0.35">
      <c r="A26" s="340"/>
      <c r="B26" s="343" t="s">
        <v>1998</v>
      </c>
      <c r="C26" s="345" t="s">
        <v>2007</v>
      </c>
      <c r="D26" s="342" t="s">
        <v>2008</v>
      </c>
      <c r="E26" s="348" t="s">
        <v>1999</v>
      </c>
      <c r="F26" s="340"/>
    </row>
    <row r="27" spans="1:6" x14ac:dyDescent="0.35">
      <c r="A27" s="340"/>
      <c r="B27" s="343"/>
      <c r="C27" s="345"/>
      <c r="D27" s="342"/>
      <c r="E27" s="348"/>
      <c r="F27" s="340"/>
    </row>
    <row r="28" spans="1:6" ht="45.5" x14ac:dyDescent="0.35">
      <c r="A28" s="340"/>
      <c r="B28" s="343" t="s">
        <v>1988</v>
      </c>
      <c r="C28" s="345" t="s">
        <v>2096</v>
      </c>
      <c r="D28" s="342" t="s">
        <v>2008</v>
      </c>
      <c r="E28" s="348" t="s">
        <v>2002</v>
      </c>
      <c r="F28" s="340"/>
    </row>
    <row r="29" spans="1:6" x14ac:dyDescent="0.35">
      <c r="A29" s="340"/>
      <c r="B29" s="343"/>
      <c r="C29" s="343"/>
      <c r="D29" s="342"/>
      <c r="E29" s="348"/>
      <c r="F29" s="340"/>
    </row>
    <row r="30" spans="1:6" x14ac:dyDescent="0.35">
      <c r="A30" s="340"/>
      <c r="B30" s="343" t="s">
        <v>1983</v>
      </c>
      <c r="C30" s="343" t="s">
        <v>2012</v>
      </c>
      <c r="D30" s="342" t="s">
        <v>2008</v>
      </c>
      <c r="E30" s="349" t="s">
        <v>2000</v>
      </c>
      <c r="F30" s="340"/>
    </row>
    <row r="31" spans="1:6" x14ac:dyDescent="0.35">
      <c r="A31" s="340"/>
      <c r="B31" s="343"/>
      <c r="C31" s="343"/>
      <c r="D31" s="342"/>
      <c r="E31" s="349"/>
      <c r="F31" s="340"/>
    </row>
    <row r="32" spans="1:6" ht="58" x14ac:dyDescent="0.35">
      <c r="A32" s="340"/>
      <c r="B32" s="346" t="s">
        <v>2009</v>
      </c>
      <c r="C32" s="346" t="s">
        <v>2006</v>
      </c>
      <c r="D32" s="347" t="s">
        <v>2097</v>
      </c>
      <c r="E32" s="350" t="s">
        <v>2010</v>
      </c>
      <c r="F32" s="340"/>
    </row>
    <row r="33" spans="1:6" x14ac:dyDescent="0.35">
      <c r="A33" s="340"/>
      <c r="B33" s="341"/>
      <c r="C33" s="341"/>
      <c r="D33" s="341"/>
      <c r="E33" s="341"/>
      <c r="F33" s="340"/>
    </row>
    <row r="34" spans="1:6" x14ac:dyDescent="0.35">
      <c r="A34" s="340"/>
      <c r="B34" s="341"/>
      <c r="C34" s="341"/>
      <c r="D34" s="341"/>
      <c r="E34" s="341"/>
      <c r="F34" s="340"/>
    </row>
    <row r="35" spans="1:6" x14ac:dyDescent="0.35">
      <c r="A35" s="340"/>
      <c r="B35" s="341"/>
      <c r="C35" s="341"/>
      <c r="D35" s="341"/>
      <c r="E35" s="341"/>
      <c r="F35" s="340"/>
    </row>
    <row r="36" spans="1:6" x14ac:dyDescent="0.35">
      <c r="A36" s="340"/>
      <c r="B36" s="340"/>
      <c r="C36" s="340"/>
      <c r="D36" s="340"/>
      <c r="E36" s="340"/>
      <c r="F36" s="340"/>
    </row>
    <row r="37" spans="1:6" x14ac:dyDescent="0.35">
      <c r="A37" s="340"/>
      <c r="B37" s="340"/>
      <c r="C37" s="340"/>
      <c r="D37" s="340"/>
      <c r="E37" s="340"/>
      <c r="F37" s="340"/>
    </row>
    <row r="38" spans="1:6" hidden="1" x14ac:dyDescent="0.35">
      <c r="A38" s="340"/>
      <c r="B38" s="340"/>
      <c r="C38" s="340"/>
      <c r="D38" s="340"/>
      <c r="E38" s="340"/>
      <c r="F38" s="340"/>
    </row>
    <row r="39" spans="1:6" x14ac:dyDescent="0.35">
      <c r="A39" s="340"/>
      <c r="B39" s="340"/>
      <c r="C39" s="340"/>
      <c r="D39" s="340"/>
      <c r="E39" s="340"/>
      <c r="F39" s="340"/>
    </row>
    <row r="40" spans="1:6" x14ac:dyDescent="0.35">
      <c r="A40" s="340"/>
      <c r="B40" s="340"/>
      <c r="C40" s="340"/>
      <c r="D40" s="340"/>
      <c r="E40" s="340"/>
      <c r="F40" s="340"/>
    </row>
  </sheetData>
  <mergeCells count="8">
    <mergeCell ref="B8:E8"/>
    <mergeCell ref="B10:E10"/>
    <mergeCell ref="B14:E14"/>
    <mergeCell ref="B1:E1"/>
    <mergeCell ref="B2:E2"/>
    <mergeCell ref="B4:E4"/>
    <mergeCell ref="B12:E12"/>
    <mergeCell ref="B6:E6"/>
  </mergeCells>
  <phoneticPr fontId="7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FAFF"/>
  </sheetPr>
  <dimension ref="A1:Y89"/>
  <sheetViews>
    <sheetView zoomScale="70" zoomScaleNormal="70" zoomScalePageLayoutView="70" workbookViewId="0">
      <selection activeCell="E10" sqref="E10"/>
    </sheetView>
  </sheetViews>
  <sheetFormatPr defaultColWidth="8.81640625" defaultRowHeight="14.5" x14ac:dyDescent="0.35"/>
  <cols>
    <col min="1" max="1" width="38.453125" style="2" customWidth="1"/>
    <col min="2" max="16384" width="8.81640625" style="2"/>
  </cols>
  <sheetData>
    <row r="1" spans="1:25" x14ac:dyDescent="0.35">
      <c r="A1" s="1" t="s">
        <v>2060</v>
      </c>
    </row>
    <row r="2" spans="1:25" x14ac:dyDescent="0.35">
      <c r="A2" s="3" t="s">
        <v>2106</v>
      </c>
      <c r="B2" s="2" t="s">
        <v>44</v>
      </c>
    </row>
    <row r="3" spans="1:25" x14ac:dyDescent="0.35">
      <c r="A3" s="3" t="s">
        <v>45</v>
      </c>
      <c r="B3" s="2" t="s">
        <v>44</v>
      </c>
    </row>
    <row r="4" spans="1:25" x14ac:dyDescent="0.35">
      <c r="A4" s="4" t="s">
        <v>46</v>
      </c>
      <c r="B4" s="2" t="s">
        <v>44</v>
      </c>
    </row>
    <row r="5" spans="1:25" x14ac:dyDescent="0.35">
      <c r="A5" s="4" t="s">
        <v>47</v>
      </c>
      <c r="B5" s="2" t="s">
        <v>44</v>
      </c>
    </row>
    <row r="6" spans="1:25" ht="15" customHeight="1" x14ac:dyDescent="0.35">
      <c r="A6" s="3" t="s">
        <v>2107</v>
      </c>
      <c r="B6" s="2" t="s">
        <v>49</v>
      </c>
      <c r="W6" s="5"/>
      <c r="X6" s="5"/>
      <c r="Y6" s="5"/>
    </row>
    <row r="7" spans="1:25" x14ac:dyDescent="0.35">
      <c r="Q7" s="6"/>
      <c r="R7" s="6"/>
      <c r="S7" s="6"/>
      <c r="T7" s="6"/>
      <c r="U7" s="6"/>
      <c r="V7" s="5"/>
      <c r="W7" s="5"/>
      <c r="X7" s="5"/>
      <c r="Y7" s="5"/>
    </row>
    <row r="8" spans="1:25" x14ac:dyDescent="0.35">
      <c r="Q8" s="6"/>
      <c r="R8" s="6"/>
      <c r="S8" s="6"/>
      <c r="T8" s="6"/>
      <c r="U8" s="6"/>
      <c r="V8" s="5"/>
      <c r="W8" s="5"/>
      <c r="X8" s="5"/>
      <c r="Y8" s="5"/>
    </row>
    <row r="9" spans="1:25" x14ac:dyDescent="0.35">
      <c r="A9" s="1" t="s">
        <v>50</v>
      </c>
      <c r="Q9" s="6"/>
      <c r="R9" s="6"/>
      <c r="S9" s="6"/>
      <c r="T9" s="6"/>
      <c r="U9" s="6"/>
      <c r="V9" s="5"/>
      <c r="W9" s="5"/>
      <c r="X9" s="5"/>
      <c r="Y9" s="5"/>
    </row>
    <row r="10" spans="1:25" x14ac:dyDescent="0.35">
      <c r="A10" s="3" t="s">
        <v>2106</v>
      </c>
      <c r="B10" s="2" t="s">
        <v>44</v>
      </c>
      <c r="Q10" s="6"/>
      <c r="R10" s="6"/>
      <c r="S10" s="6"/>
      <c r="T10" s="6"/>
      <c r="U10" s="6"/>
      <c r="V10" s="5"/>
      <c r="W10" s="5"/>
      <c r="X10" s="5"/>
      <c r="Y10" s="5"/>
    </row>
    <row r="11" spans="1:25" x14ac:dyDescent="0.35">
      <c r="A11" s="3" t="s">
        <v>45</v>
      </c>
      <c r="B11" s="2" t="s">
        <v>44</v>
      </c>
      <c r="Q11" s="6"/>
      <c r="R11" s="6"/>
      <c r="S11" s="6"/>
      <c r="T11" s="6"/>
      <c r="U11" s="6"/>
      <c r="V11" s="5"/>
      <c r="W11" s="5"/>
      <c r="X11" s="5"/>
      <c r="Y11" s="5"/>
    </row>
    <row r="12" spans="1:25" x14ac:dyDescent="0.35">
      <c r="A12" s="4" t="s">
        <v>51</v>
      </c>
      <c r="B12" s="2" t="s">
        <v>44</v>
      </c>
      <c r="Q12" s="6"/>
      <c r="R12" s="6"/>
      <c r="S12" s="6"/>
      <c r="T12" s="6"/>
      <c r="U12" s="6"/>
      <c r="V12" s="5"/>
      <c r="W12" s="5"/>
      <c r="X12" s="5"/>
      <c r="Y12" s="5"/>
    </row>
    <row r="13" spans="1:25" x14ac:dyDescent="0.35">
      <c r="A13" s="4" t="s">
        <v>47</v>
      </c>
      <c r="B13" s="2" t="s">
        <v>44</v>
      </c>
      <c r="Q13" s="6"/>
      <c r="R13" s="6"/>
      <c r="S13" s="6"/>
      <c r="T13" s="6"/>
      <c r="U13" s="6"/>
      <c r="V13" s="5"/>
      <c r="W13" s="5"/>
      <c r="X13" s="5"/>
      <c r="Y13" s="5"/>
    </row>
    <row r="14" spans="1:25" x14ac:dyDescent="0.35">
      <c r="A14" s="3" t="s">
        <v>48</v>
      </c>
      <c r="B14" s="2" t="s">
        <v>44</v>
      </c>
      <c r="Q14" s="6"/>
      <c r="R14" s="6"/>
      <c r="S14" s="6"/>
      <c r="T14" s="6"/>
      <c r="U14" s="6"/>
      <c r="V14" s="5"/>
      <c r="W14" s="5"/>
      <c r="X14" s="5"/>
      <c r="Y14" s="5"/>
    </row>
    <row r="15" spans="1:25" x14ac:dyDescent="0.35">
      <c r="Q15" s="6"/>
      <c r="R15" s="6"/>
      <c r="S15" s="6"/>
      <c r="T15" s="6"/>
      <c r="U15" s="6"/>
      <c r="V15" s="5"/>
      <c r="W15" s="5"/>
      <c r="X15" s="5"/>
      <c r="Y15" s="5"/>
    </row>
    <row r="16" spans="1:25" x14ac:dyDescent="0.35">
      <c r="Q16" s="6"/>
      <c r="R16" s="6"/>
      <c r="S16" s="6"/>
      <c r="T16" s="6"/>
      <c r="U16" s="6"/>
      <c r="V16" s="5"/>
      <c r="W16" s="5"/>
      <c r="X16" s="5"/>
      <c r="Y16" s="5"/>
    </row>
    <row r="17" spans="1:25" ht="43.5" x14ac:dyDescent="0.35">
      <c r="A17" s="6" t="s">
        <v>52</v>
      </c>
      <c r="Q17" s="6"/>
      <c r="R17" s="6"/>
      <c r="S17" s="6"/>
      <c r="T17" s="6"/>
      <c r="U17" s="6"/>
      <c r="V17" s="5"/>
      <c r="W17" s="5"/>
      <c r="X17" s="5"/>
      <c r="Y17" s="5"/>
    </row>
    <row r="18" spans="1:25" x14ac:dyDescent="0.35">
      <c r="A18" s="3" t="s">
        <v>53</v>
      </c>
      <c r="Q18" s="6"/>
      <c r="R18" s="6"/>
      <c r="S18" s="6"/>
      <c r="T18" s="6"/>
      <c r="U18" s="6"/>
      <c r="V18" s="5"/>
      <c r="W18" s="5"/>
      <c r="X18" s="5"/>
      <c r="Y18" s="5"/>
    </row>
    <row r="19" spans="1:25" x14ac:dyDescent="0.35">
      <c r="Q19" s="6"/>
      <c r="R19" s="6"/>
      <c r="S19" s="6"/>
      <c r="T19" s="6"/>
      <c r="U19" s="6"/>
      <c r="V19" s="5"/>
      <c r="W19" s="5"/>
      <c r="X19" s="5"/>
      <c r="Y19" s="5"/>
    </row>
    <row r="20" spans="1:25" x14ac:dyDescent="0.35">
      <c r="A20" s="2" t="s">
        <v>54</v>
      </c>
      <c r="Q20" s="6"/>
      <c r="R20" s="6"/>
      <c r="S20" s="6"/>
      <c r="T20" s="6"/>
      <c r="U20" s="6"/>
      <c r="V20" s="5"/>
      <c r="W20" s="5"/>
      <c r="X20" s="5"/>
      <c r="Y20" s="5"/>
    </row>
    <row r="21" spans="1:25" x14ac:dyDescent="0.35">
      <c r="Q21" s="6"/>
      <c r="R21" s="6"/>
      <c r="S21" s="6"/>
      <c r="T21" s="6"/>
      <c r="U21" s="6"/>
      <c r="V21" s="5"/>
      <c r="W21" s="5"/>
      <c r="X21" s="5"/>
      <c r="Y21" s="5"/>
    </row>
    <row r="22" spans="1:25" x14ac:dyDescent="0.35">
      <c r="Q22" s="6"/>
      <c r="R22" s="6"/>
      <c r="S22" s="6"/>
      <c r="T22" s="6"/>
      <c r="U22" s="6"/>
      <c r="V22" s="5"/>
      <c r="W22" s="5"/>
      <c r="X22" s="5"/>
      <c r="Y22" s="5"/>
    </row>
    <row r="23" spans="1:25" ht="390" customHeight="1" x14ac:dyDescent="0.35">
      <c r="J23" s="437" t="s">
        <v>55</v>
      </c>
      <c r="K23" s="437"/>
      <c r="L23" s="437"/>
      <c r="M23" s="437"/>
      <c r="N23" s="437"/>
      <c r="O23" s="438" t="s">
        <v>56</v>
      </c>
      <c r="P23" s="438"/>
      <c r="Q23" s="438"/>
      <c r="R23" s="438"/>
      <c r="S23" s="438"/>
      <c r="T23" s="6"/>
      <c r="U23" s="6"/>
      <c r="V23" s="5"/>
      <c r="W23" s="5"/>
      <c r="X23" s="5"/>
      <c r="Y23" s="5"/>
    </row>
    <row r="24" spans="1:25" x14ac:dyDescent="0.35">
      <c r="Q24" s="6"/>
      <c r="R24" s="6"/>
      <c r="S24" s="6"/>
      <c r="T24" s="6"/>
      <c r="U24" s="6"/>
      <c r="V24" s="5"/>
      <c r="W24" s="5"/>
      <c r="X24" s="5"/>
      <c r="Y24" s="5"/>
    </row>
    <row r="25" spans="1:25" ht="15" customHeight="1" x14ac:dyDescent="0.35">
      <c r="J25" s="439" t="s">
        <v>2105</v>
      </c>
      <c r="K25" s="439"/>
      <c r="L25" s="439"/>
      <c r="M25" s="439"/>
      <c r="N25" s="439"/>
      <c r="O25" s="437" t="s">
        <v>57</v>
      </c>
      <c r="P25" s="437"/>
      <c r="Q25" s="437"/>
      <c r="R25" s="437"/>
      <c r="S25" s="437"/>
      <c r="T25" s="6"/>
      <c r="U25" s="6"/>
      <c r="V25" s="5"/>
      <c r="W25" s="5"/>
      <c r="X25" s="5"/>
      <c r="Y25" s="5"/>
    </row>
    <row r="26" spans="1:25" x14ac:dyDescent="0.35">
      <c r="J26" s="439"/>
      <c r="K26" s="439"/>
      <c r="L26" s="439"/>
      <c r="M26" s="439"/>
      <c r="N26" s="439"/>
      <c r="O26" s="437"/>
      <c r="P26" s="437"/>
      <c r="Q26" s="437"/>
      <c r="R26" s="437"/>
      <c r="S26" s="437"/>
    </row>
    <row r="27" spans="1:25" ht="15" customHeight="1" x14ac:dyDescent="0.35">
      <c r="J27" s="439"/>
      <c r="K27" s="439"/>
      <c r="L27" s="439"/>
      <c r="M27" s="439"/>
      <c r="N27" s="439"/>
      <c r="O27" s="437"/>
      <c r="P27" s="437"/>
      <c r="Q27" s="437"/>
      <c r="R27" s="437"/>
      <c r="S27" s="437"/>
      <c r="W27" s="7"/>
      <c r="X27" s="7"/>
      <c r="Y27" s="7"/>
    </row>
    <row r="28" spans="1:25" x14ac:dyDescent="0.35">
      <c r="J28" s="439"/>
      <c r="K28" s="439"/>
      <c r="L28" s="439"/>
      <c r="M28" s="439"/>
      <c r="N28" s="439"/>
      <c r="O28" s="437"/>
      <c r="P28" s="437"/>
      <c r="Q28" s="437"/>
      <c r="R28" s="437"/>
      <c r="S28" s="437"/>
      <c r="T28" s="8"/>
      <c r="U28" s="8"/>
      <c r="V28" s="7"/>
      <c r="W28" s="7"/>
      <c r="X28" s="7"/>
      <c r="Y28" s="7"/>
    </row>
    <row r="29" spans="1:25" x14ac:dyDescent="0.35">
      <c r="J29" s="439"/>
      <c r="K29" s="439"/>
      <c r="L29" s="439"/>
      <c r="M29" s="439"/>
      <c r="N29" s="439"/>
      <c r="O29" s="437"/>
      <c r="P29" s="437"/>
      <c r="Q29" s="437"/>
      <c r="R29" s="437"/>
      <c r="S29" s="437"/>
      <c r="T29" s="8"/>
      <c r="U29" s="8"/>
      <c r="V29" s="7"/>
      <c r="W29" s="7"/>
      <c r="X29" s="7"/>
      <c r="Y29" s="7"/>
    </row>
    <row r="30" spans="1:25" x14ac:dyDescent="0.35">
      <c r="J30" s="439"/>
      <c r="K30" s="439"/>
      <c r="L30" s="439"/>
      <c r="M30" s="439"/>
      <c r="N30" s="439"/>
      <c r="O30" s="437"/>
      <c r="P30" s="437"/>
      <c r="Q30" s="437"/>
      <c r="R30" s="437"/>
      <c r="S30" s="437"/>
      <c r="T30" s="8"/>
      <c r="U30" s="8"/>
      <c r="V30" s="7"/>
      <c r="W30" s="7"/>
      <c r="X30" s="7"/>
      <c r="Y30" s="7"/>
    </row>
    <row r="31" spans="1:25" x14ac:dyDescent="0.35">
      <c r="J31" s="439"/>
      <c r="K31" s="439"/>
      <c r="L31" s="439"/>
      <c r="M31" s="439"/>
      <c r="N31" s="439"/>
      <c r="O31" s="437"/>
      <c r="P31" s="437"/>
      <c r="Q31" s="437"/>
      <c r="R31" s="437"/>
      <c r="S31" s="437"/>
      <c r="T31" s="8"/>
      <c r="U31" s="8"/>
      <c r="V31" s="7"/>
      <c r="W31" s="7"/>
      <c r="X31" s="7"/>
      <c r="Y31" s="7"/>
    </row>
    <row r="32" spans="1:25" x14ac:dyDescent="0.35">
      <c r="J32" s="439"/>
      <c r="K32" s="439"/>
      <c r="L32" s="439"/>
      <c r="M32" s="439"/>
      <c r="N32" s="439"/>
      <c r="O32" s="437"/>
      <c r="P32" s="437"/>
      <c r="Q32" s="437"/>
      <c r="R32" s="437"/>
      <c r="S32" s="437"/>
      <c r="T32" s="8"/>
      <c r="U32" s="8"/>
      <c r="V32" s="7"/>
      <c r="W32" s="7"/>
      <c r="X32" s="7"/>
      <c r="Y32" s="7"/>
    </row>
    <row r="33" spans="10:25" x14ac:dyDescent="0.35">
      <c r="J33" s="439"/>
      <c r="K33" s="439"/>
      <c r="L33" s="439"/>
      <c r="M33" s="439"/>
      <c r="N33" s="439"/>
      <c r="O33" s="437"/>
      <c r="P33" s="437"/>
      <c r="Q33" s="437"/>
      <c r="R33" s="437"/>
      <c r="S33" s="437"/>
      <c r="T33" s="8"/>
      <c r="U33" s="8"/>
      <c r="V33" s="7"/>
      <c r="W33" s="7"/>
      <c r="X33" s="7"/>
      <c r="Y33" s="7"/>
    </row>
    <row r="34" spans="10:25" x14ac:dyDescent="0.35">
      <c r="J34" s="439"/>
      <c r="K34" s="439"/>
      <c r="L34" s="439"/>
      <c r="M34" s="439"/>
      <c r="N34" s="439"/>
      <c r="O34" s="437"/>
      <c r="P34" s="437"/>
      <c r="Q34" s="437"/>
      <c r="R34" s="437"/>
      <c r="S34" s="437"/>
      <c r="T34" s="8"/>
      <c r="U34" s="8"/>
      <c r="V34" s="7"/>
      <c r="W34" s="7"/>
      <c r="X34" s="7"/>
      <c r="Y34" s="7"/>
    </row>
    <row r="35" spans="10:25" x14ac:dyDescent="0.35">
      <c r="J35" s="439"/>
      <c r="K35" s="439"/>
      <c r="L35" s="439"/>
      <c r="M35" s="439"/>
      <c r="N35" s="439"/>
      <c r="O35" s="437"/>
      <c r="P35" s="437"/>
      <c r="Q35" s="437"/>
      <c r="R35" s="437"/>
      <c r="S35" s="437"/>
      <c r="T35" s="8"/>
      <c r="U35" s="8"/>
      <c r="V35" s="7"/>
      <c r="W35" s="7"/>
      <c r="X35" s="7"/>
      <c r="Y35" s="7"/>
    </row>
    <row r="36" spans="10:25" x14ac:dyDescent="0.35">
      <c r="J36" s="439"/>
      <c r="K36" s="439"/>
      <c r="L36" s="439"/>
      <c r="M36" s="439"/>
      <c r="N36" s="439"/>
      <c r="O36" s="437"/>
      <c r="P36" s="437"/>
      <c r="Q36" s="437"/>
      <c r="R36" s="437"/>
      <c r="S36" s="437"/>
      <c r="T36" s="8"/>
      <c r="U36" s="8"/>
      <c r="V36" s="7"/>
      <c r="W36" s="7"/>
      <c r="X36" s="7"/>
      <c r="Y36" s="7"/>
    </row>
    <row r="37" spans="10:25" x14ac:dyDescent="0.35">
      <c r="J37" s="439"/>
      <c r="K37" s="439"/>
      <c r="L37" s="439"/>
      <c r="M37" s="439"/>
      <c r="N37" s="439"/>
      <c r="O37" s="437"/>
      <c r="P37" s="437"/>
      <c r="Q37" s="437"/>
      <c r="R37" s="437"/>
      <c r="S37" s="437"/>
      <c r="T37" s="8"/>
      <c r="U37" s="8"/>
      <c r="V37" s="7"/>
      <c r="W37" s="7"/>
      <c r="X37" s="7"/>
      <c r="Y37" s="7"/>
    </row>
    <row r="38" spans="10:25" x14ac:dyDescent="0.35">
      <c r="J38" s="439"/>
      <c r="K38" s="439"/>
      <c r="L38" s="439"/>
      <c r="M38" s="439"/>
      <c r="N38" s="439"/>
      <c r="O38" s="437"/>
      <c r="P38" s="437"/>
      <c r="Q38" s="437"/>
      <c r="R38" s="437"/>
      <c r="S38" s="437"/>
      <c r="T38" s="8"/>
      <c r="U38" s="8"/>
      <c r="V38" s="7"/>
      <c r="W38" s="7"/>
      <c r="X38" s="7"/>
      <c r="Y38" s="7"/>
    </row>
    <row r="39" spans="10:25" x14ac:dyDescent="0.35">
      <c r="J39" s="439"/>
      <c r="K39" s="439"/>
      <c r="L39" s="439"/>
      <c r="M39" s="439"/>
      <c r="N39" s="439"/>
      <c r="O39" s="437"/>
      <c r="P39" s="437"/>
      <c r="Q39" s="437"/>
      <c r="R39" s="437"/>
      <c r="S39" s="437"/>
      <c r="T39" s="8"/>
      <c r="U39" s="8"/>
      <c r="V39" s="7"/>
      <c r="W39" s="7"/>
      <c r="X39" s="7"/>
      <c r="Y39" s="7"/>
    </row>
    <row r="40" spans="10:25" x14ac:dyDescent="0.35">
      <c r="J40" s="439"/>
      <c r="K40" s="439"/>
      <c r="L40" s="439"/>
      <c r="M40" s="439"/>
      <c r="N40" s="439"/>
      <c r="O40" s="437"/>
      <c r="P40" s="437"/>
      <c r="Q40" s="437"/>
      <c r="R40" s="437"/>
      <c r="S40" s="437"/>
      <c r="T40" s="8"/>
      <c r="U40" s="8"/>
      <c r="V40" s="7"/>
      <c r="W40" s="7"/>
      <c r="X40" s="7"/>
      <c r="Y40" s="7"/>
    </row>
    <row r="41" spans="10:25" x14ac:dyDescent="0.35">
      <c r="J41" s="439"/>
      <c r="K41" s="439"/>
      <c r="L41" s="439"/>
      <c r="M41" s="439"/>
      <c r="N41" s="439"/>
      <c r="O41" s="437"/>
      <c r="P41" s="437"/>
      <c r="Q41" s="437"/>
      <c r="R41" s="437"/>
      <c r="S41" s="437"/>
    </row>
    <row r="42" spans="10:25" x14ac:dyDescent="0.35">
      <c r="J42" s="439"/>
      <c r="K42" s="439"/>
      <c r="L42" s="439"/>
      <c r="M42" s="439"/>
      <c r="N42" s="439"/>
      <c r="O42" s="437"/>
      <c r="P42" s="437"/>
      <c r="Q42" s="437"/>
      <c r="R42" s="437"/>
      <c r="S42" s="437"/>
    </row>
    <row r="43" spans="10:25" x14ac:dyDescent="0.35">
      <c r="J43" s="439"/>
      <c r="K43" s="439"/>
      <c r="L43" s="439"/>
      <c r="M43" s="439"/>
      <c r="N43" s="439"/>
      <c r="O43" s="437"/>
      <c r="P43" s="437"/>
      <c r="Q43" s="437"/>
      <c r="R43" s="437"/>
      <c r="S43" s="437"/>
    </row>
    <row r="46" spans="10:25" ht="409.5" customHeight="1" x14ac:dyDescent="0.35">
      <c r="J46" s="437" t="s">
        <v>2104</v>
      </c>
      <c r="K46" s="437"/>
      <c r="L46" s="437"/>
      <c r="M46" s="437"/>
      <c r="N46" s="437"/>
      <c r="O46" s="437" t="s">
        <v>58</v>
      </c>
      <c r="P46" s="437"/>
      <c r="Q46" s="437"/>
      <c r="R46" s="437"/>
      <c r="S46" s="437"/>
    </row>
    <row r="48" spans="10:25" ht="15" customHeight="1" x14ac:dyDescent="0.35">
      <c r="R48" s="7"/>
      <c r="S48" s="7"/>
      <c r="T48" s="7"/>
      <c r="U48" s="7"/>
      <c r="W48" s="7"/>
      <c r="X48" s="7"/>
      <c r="Y48" s="7"/>
    </row>
    <row r="49" spans="1:25" x14ac:dyDescent="0.35">
      <c r="Q49" s="7"/>
      <c r="R49" s="7"/>
      <c r="S49" s="7"/>
      <c r="T49" s="7"/>
      <c r="U49" s="7"/>
      <c r="V49" s="7"/>
      <c r="W49" s="7"/>
      <c r="X49" s="7"/>
      <c r="Y49" s="7"/>
    </row>
    <row r="50" spans="1:25" x14ac:dyDescent="0.35">
      <c r="Q50" s="7"/>
      <c r="R50" s="7"/>
      <c r="S50" s="7"/>
      <c r="T50" s="7"/>
      <c r="U50" s="7"/>
      <c r="V50" s="7"/>
      <c r="W50" s="7"/>
      <c r="X50" s="7"/>
      <c r="Y50" s="7"/>
    </row>
    <row r="51" spans="1:25" x14ac:dyDescent="0.35">
      <c r="Q51" s="7"/>
      <c r="R51" s="7"/>
      <c r="S51" s="7"/>
      <c r="T51" s="7"/>
      <c r="U51" s="7"/>
      <c r="V51" s="7"/>
      <c r="W51" s="7"/>
      <c r="X51" s="7"/>
      <c r="Y51" s="7"/>
    </row>
    <row r="52" spans="1:25" x14ac:dyDescent="0.35">
      <c r="Q52" s="7"/>
      <c r="R52" s="7"/>
      <c r="S52" s="7"/>
      <c r="T52" s="7"/>
      <c r="U52" s="7"/>
      <c r="V52" s="7"/>
      <c r="W52" s="7"/>
      <c r="X52" s="7"/>
      <c r="Y52" s="7"/>
    </row>
    <row r="53" spans="1:25" x14ac:dyDescent="0.35">
      <c r="Q53" s="7"/>
      <c r="R53" s="7"/>
      <c r="S53" s="7"/>
      <c r="T53" s="7"/>
      <c r="U53" s="7"/>
      <c r="V53" s="7"/>
      <c r="W53" s="7"/>
      <c r="X53" s="7"/>
      <c r="Y53" s="7"/>
    </row>
    <row r="54" spans="1:25" x14ac:dyDescent="0.35">
      <c r="Q54" s="7"/>
      <c r="R54" s="7"/>
      <c r="S54" s="7"/>
      <c r="T54" s="7"/>
      <c r="U54" s="7"/>
      <c r="V54" s="7"/>
      <c r="W54" s="7"/>
      <c r="X54" s="7"/>
      <c r="Y54" s="7"/>
    </row>
    <row r="55" spans="1:25" x14ac:dyDescent="0.35">
      <c r="Q55" s="7"/>
      <c r="R55" s="7"/>
      <c r="S55" s="7"/>
      <c r="T55" s="7"/>
      <c r="U55" s="7"/>
      <c r="V55" s="7"/>
      <c r="W55" s="7"/>
      <c r="X55" s="7"/>
      <c r="Y55" s="7"/>
    </row>
    <row r="56" spans="1:25" x14ac:dyDescent="0.35">
      <c r="Q56" s="7"/>
      <c r="R56" s="7"/>
      <c r="S56" s="7"/>
      <c r="T56" s="7"/>
      <c r="U56" s="7"/>
      <c r="V56" s="7"/>
      <c r="W56" s="7"/>
      <c r="X56" s="7"/>
      <c r="Y56" s="7"/>
    </row>
    <row r="57" spans="1:25" x14ac:dyDescent="0.35">
      <c r="Q57" s="7"/>
      <c r="R57" s="7"/>
      <c r="S57" s="7"/>
      <c r="T57" s="7"/>
      <c r="U57" s="7"/>
      <c r="V57" s="7"/>
      <c r="W57" s="7"/>
      <c r="X57" s="7"/>
      <c r="Y57" s="7"/>
    </row>
    <row r="58" spans="1:25" x14ac:dyDescent="0.35">
      <c r="Q58" s="7"/>
      <c r="R58" s="7"/>
      <c r="S58" s="7"/>
      <c r="T58" s="7"/>
      <c r="U58" s="7"/>
      <c r="V58" s="7"/>
      <c r="W58" s="7"/>
      <c r="X58" s="7"/>
      <c r="Y58" s="7"/>
    </row>
    <row r="59" spans="1:25" x14ac:dyDescent="0.35">
      <c r="Q59" s="7"/>
      <c r="R59" s="7"/>
      <c r="S59" s="7"/>
      <c r="T59" s="7"/>
      <c r="U59" s="7"/>
      <c r="V59" s="7"/>
      <c r="W59" s="7"/>
      <c r="X59" s="7"/>
      <c r="Y59" s="7"/>
    </row>
    <row r="60" spans="1:25" x14ac:dyDescent="0.35">
      <c r="Q60" s="7"/>
      <c r="R60" s="7"/>
      <c r="S60" s="7"/>
      <c r="T60" s="7"/>
      <c r="U60" s="7"/>
      <c r="V60" s="7"/>
      <c r="W60" s="7"/>
      <c r="X60" s="7"/>
      <c r="Y60" s="7"/>
    </row>
    <row r="61" spans="1:25" x14ac:dyDescent="0.35">
      <c r="Q61" s="7"/>
      <c r="R61" s="7"/>
      <c r="S61" s="7"/>
      <c r="T61" s="7"/>
      <c r="U61" s="7"/>
      <c r="V61" s="7"/>
      <c r="W61" s="7"/>
      <c r="X61" s="7"/>
      <c r="Y61" s="7"/>
    </row>
    <row r="62" spans="1:25" x14ac:dyDescent="0.35">
      <c r="Q62" s="7"/>
      <c r="R62" s="7"/>
      <c r="S62" s="7"/>
      <c r="T62" s="7"/>
      <c r="U62" s="7"/>
      <c r="V62" s="7"/>
      <c r="W62" s="7"/>
      <c r="X62" s="7"/>
      <c r="Y62" s="7"/>
    </row>
    <row r="63" spans="1:25" x14ac:dyDescent="0.35">
      <c r="A63" s="2" t="s">
        <v>59</v>
      </c>
      <c r="Q63" s="7"/>
      <c r="R63" s="7"/>
      <c r="S63" s="7"/>
      <c r="T63" s="7"/>
      <c r="U63" s="7"/>
      <c r="V63" s="7"/>
      <c r="W63" s="7"/>
      <c r="X63" s="7"/>
      <c r="Y63" s="7"/>
    </row>
    <row r="64" spans="1:25" x14ac:dyDescent="0.35">
      <c r="Q64" s="7"/>
      <c r="R64" s="7"/>
      <c r="S64" s="7"/>
      <c r="T64" s="7"/>
      <c r="U64" s="7"/>
      <c r="V64" s="7"/>
      <c r="W64" s="7"/>
      <c r="X64" s="7"/>
      <c r="Y64" s="7"/>
    </row>
    <row r="65" spans="17:25" x14ac:dyDescent="0.35">
      <c r="Q65" s="7"/>
      <c r="R65" s="7"/>
      <c r="S65" s="7"/>
      <c r="T65" s="7"/>
      <c r="U65" s="7"/>
      <c r="V65" s="7"/>
      <c r="W65" s="7"/>
      <c r="X65" s="7"/>
      <c r="Y65" s="7"/>
    </row>
    <row r="66" spans="17:25" x14ac:dyDescent="0.35">
      <c r="Q66" s="7"/>
      <c r="R66" s="7"/>
      <c r="S66" s="7"/>
      <c r="T66" s="7"/>
      <c r="U66" s="7"/>
      <c r="V66" s="7"/>
      <c r="W66" s="7"/>
      <c r="X66" s="7"/>
      <c r="Y66" s="7"/>
    </row>
    <row r="67" spans="17:25" x14ac:dyDescent="0.35">
      <c r="Q67" s="7"/>
      <c r="R67" s="7"/>
      <c r="S67" s="7"/>
      <c r="T67" s="7"/>
      <c r="U67" s="7"/>
      <c r="V67" s="7"/>
      <c r="W67" s="7"/>
      <c r="X67" s="7"/>
      <c r="Y67" s="7"/>
    </row>
    <row r="68" spans="17:25" x14ac:dyDescent="0.35">
      <c r="Q68" s="7"/>
      <c r="R68" s="7"/>
      <c r="S68" s="7"/>
      <c r="T68" s="7"/>
      <c r="U68" s="7"/>
      <c r="V68" s="7"/>
      <c r="W68" s="7"/>
      <c r="X68" s="7"/>
      <c r="Y68" s="7"/>
    </row>
    <row r="69" spans="17:25" x14ac:dyDescent="0.35">
      <c r="Q69" s="7"/>
      <c r="R69" s="7"/>
      <c r="S69" s="7"/>
      <c r="T69" s="7"/>
      <c r="U69" s="7"/>
      <c r="V69" s="7"/>
      <c r="W69" s="7"/>
      <c r="X69" s="7"/>
      <c r="Y69" s="7"/>
    </row>
    <row r="70" spans="17:25" x14ac:dyDescent="0.35">
      <c r="Q70" s="7"/>
      <c r="R70" s="7"/>
      <c r="S70" s="7"/>
      <c r="T70" s="7"/>
      <c r="U70" s="7"/>
      <c r="V70" s="7"/>
      <c r="W70" s="7"/>
      <c r="X70" s="7"/>
      <c r="Y70" s="7"/>
    </row>
    <row r="71" spans="17:25" x14ac:dyDescent="0.35">
      <c r="Q71" s="7"/>
      <c r="R71" s="7"/>
      <c r="S71" s="7"/>
      <c r="T71" s="7"/>
      <c r="U71" s="7"/>
      <c r="V71" s="7"/>
      <c r="W71" s="7"/>
      <c r="X71" s="7"/>
      <c r="Y71" s="7"/>
    </row>
    <row r="72" spans="17:25" x14ac:dyDescent="0.35">
      <c r="Q72" s="7"/>
      <c r="R72" s="7"/>
      <c r="S72" s="7"/>
      <c r="T72" s="7"/>
      <c r="U72" s="7"/>
      <c r="V72" s="7"/>
      <c r="W72" s="7"/>
      <c r="X72" s="7"/>
      <c r="Y72" s="7"/>
    </row>
    <row r="73" spans="17:25" x14ac:dyDescent="0.35">
      <c r="Q73" s="7"/>
      <c r="R73" s="7"/>
      <c r="S73" s="7"/>
      <c r="T73" s="7"/>
      <c r="U73" s="7"/>
      <c r="V73" s="7"/>
      <c r="W73" s="7"/>
      <c r="X73" s="7"/>
      <c r="Y73" s="7"/>
    </row>
    <row r="74" spans="17:25" x14ac:dyDescent="0.35">
      <c r="Q74" s="7"/>
      <c r="R74" s="7"/>
      <c r="S74" s="7"/>
      <c r="T74" s="7"/>
      <c r="U74" s="7"/>
      <c r="V74" s="7"/>
      <c r="W74" s="7"/>
      <c r="X74" s="7"/>
      <c r="Y74" s="7"/>
    </row>
    <row r="75" spans="17:25" x14ac:dyDescent="0.35">
      <c r="Q75" s="7"/>
      <c r="R75" s="7"/>
      <c r="S75" s="7"/>
      <c r="T75" s="7"/>
      <c r="U75" s="7"/>
      <c r="V75" s="7"/>
      <c r="W75" s="7"/>
      <c r="X75" s="7"/>
      <c r="Y75" s="7"/>
    </row>
    <row r="76" spans="17:25" x14ac:dyDescent="0.35">
      <c r="Q76" s="7"/>
      <c r="R76" s="7"/>
      <c r="S76" s="7"/>
      <c r="T76" s="7"/>
      <c r="U76" s="7"/>
      <c r="V76" s="7"/>
      <c r="W76" s="7"/>
      <c r="X76" s="7"/>
      <c r="Y76" s="7"/>
    </row>
    <row r="77" spans="17:25" x14ac:dyDescent="0.35">
      <c r="Q77" s="7"/>
      <c r="R77" s="7"/>
      <c r="S77" s="7"/>
      <c r="T77" s="7"/>
      <c r="U77" s="7"/>
      <c r="V77" s="7"/>
      <c r="W77" s="7"/>
      <c r="X77" s="7"/>
      <c r="Y77" s="7"/>
    </row>
    <row r="78" spans="17:25" x14ac:dyDescent="0.35">
      <c r="Q78" s="7"/>
      <c r="R78" s="7"/>
      <c r="S78" s="7"/>
      <c r="T78" s="7"/>
      <c r="U78" s="7"/>
      <c r="V78" s="7"/>
      <c r="W78" s="7"/>
      <c r="X78" s="7"/>
      <c r="Y78" s="7"/>
    </row>
    <row r="79" spans="17:25" x14ac:dyDescent="0.35">
      <c r="Q79" s="7"/>
      <c r="R79" s="7"/>
      <c r="S79" s="7"/>
      <c r="T79" s="7"/>
      <c r="U79" s="7"/>
      <c r="V79" s="7"/>
      <c r="W79" s="7"/>
      <c r="X79" s="7"/>
      <c r="Y79" s="7"/>
    </row>
    <row r="80" spans="17:25" x14ac:dyDescent="0.35">
      <c r="Q80" s="7"/>
      <c r="R80" s="7"/>
      <c r="S80" s="7"/>
      <c r="T80" s="7"/>
      <c r="U80" s="7"/>
      <c r="V80" s="7"/>
      <c r="W80" s="7"/>
      <c r="X80" s="7"/>
      <c r="Y80" s="7"/>
    </row>
    <row r="81" spans="17:25" x14ac:dyDescent="0.35">
      <c r="Q81" s="7"/>
      <c r="R81" s="7"/>
      <c r="S81" s="7"/>
      <c r="T81" s="7"/>
      <c r="U81" s="7"/>
      <c r="V81" s="7"/>
      <c r="W81" s="7"/>
      <c r="X81" s="7"/>
      <c r="Y81" s="7"/>
    </row>
    <row r="82" spans="17:25" x14ac:dyDescent="0.35">
      <c r="Q82" s="7"/>
      <c r="R82" s="7"/>
      <c r="S82" s="7"/>
      <c r="T82" s="7"/>
      <c r="U82" s="7"/>
      <c r="V82" s="7"/>
      <c r="W82" s="7"/>
      <c r="X82" s="7"/>
      <c r="Y82" s="7"/>
    </row>
    <row r="83" spans="17:25" x14ac:dyDescent="0.35">
      <c r="Q83" s="7"/>
      <c r="R83" s="7"/>
      <c r="S83" s="7"/>
      <c r="T83" s="7"/>
      <c r="U83" s="7"/>
      <c r="V83" s="7"/>
      <c r="W83" s="7"/>
      <c r="X83" s="7"/>
      <c r="Y83" s="7"/>
    </row>
    <row r="84" spans="17:25" x14ac:dyDescent="0.35">
      <c r="Q84" s="7"/>
      <c r="R84" s="7"/>
      <c r="S84" s="7"/>
      <c r="T84" s="7"/>
      <c r="U84" s="7"/>
      <c r="V84" s="7"/>
      <c r="W84" s="7"/>
      <c r="X84" s="7"/>
      <c r="Y84" s="7"/>
    </row>
    <row r="85" spans="17:25" x14ac:dyDescent="0.35">
      <c r="Q85" s="7"/>
      <c r="R85" s="7"/>
      <c r="S85" s="7"/>
      <c r="T85" s="7"/>
      <c r="U85" s="7"/>
      <c r="V85" s="7"/>
      <c r="W85" s="7"/>
      <c r="X85" s="7"/>
      <c r="Y85" s="7"/>
    </row>
    <row r="86" spans="17:25" x14ac:dyDescent="0.35">
      <c r="Q86" s="7"/>
      <c r="R86" s="7"/>
      <c r="S86" s="7"/>
      <c r="T86" s="7"/>
      <c r="U86" s="7"/>
      <c r="V86" s="7"/>
      <c r="W86" s="7"/>
      <c r="X86" s="7"/>
      <c r="Y86" s="7"/>
    </row>
    <row r="87" spans="17:25" x14ac:dyDescent="0.35">
      <c r="Q87" s="7"/>
      <c r="R87" s="7"/>
      <c r="S87" s="7"/>
      <c r="T87" s="7"/>
      <c r="U87" s="7"/>
      <c r="V87" s="7"/>
      <c r="W87" s="7"/>
      <c r="X87" s="7"/>
      <c r="Y87" s="7"/>
    </row>
    <row r="88" spans="17:25" x14ac:dyDescent="0.35">
      <c r="Q88" s="7"/>
      <c r="R88" s="7"/>
      <c r="S88" s="7"/>
      <c r="T88" s="7"/>
      <c r="U88" s="7"/>
      <c r="V88" s="7"/>
      <c r="W88" s="7"/>
      <c r="X88" s="7"/>
      <c r="Y88" s="7"/>
    </row>
    <row r="89" spans="17:25" x14ac:dyDescent="0.35">
      <c r="Q89" s="7"/>
      <c r="R89" s="7"/>
      <c r="S89" s="7"/>
      <c r="T89" s="7"/>
      <c r="U89" s="7"/>
      <c r="V89" s="7"/>
      <c r="W89" s="7"/>
      <c r="X89" s="7"/>
      <c r="Y89" s="7"/>
    </row>
  </sheetData>
  <mergeCells count="6">
    <mergeCell ref="J23:N23"/>
    <mergeCell ref="O23:S23"/>
    <mergeCell ref="J25:N43"/>
    <mergeCell ref="O25:S43"/>
    <mergeCell ref="J46:N46"/>
    <mergeCell ref="O46:S46"/>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sheetPr>
  <dimension ref="A1:Q94"/>
  <sheetViews>
    <sheetView zoomScaleNormal="100" zoomScalePageLayoutView="90" workbookViewId="0">
      <selection activeCell="E26" sqref="E26:G26"/>
    </sheetView>
  </sheetViews>
  <sheetFormatPr defaultColWidth="0" defaultRowHeight="15.5" zeroHeight="1" x14ac:dyDescent="0.35"/>
  <cols>
    <col min="1" max="1" width="1.453125" style="85" customWidth="1"/>
    <col min="2" max="2" width="2.81640625" style="85" customWidth="1"/>
    <col min="3" max="3" width="4.81640625" style="85" customWidth="1"/>
    <col min="4" max="4" width="55.26953125" style="85" customWidth="1"/>
    <col min="5" max="7" width="31.1796875" style="85" customWidth="1"/>
    <col min="8" max="8" width="2.81640625" style="85" customWidth="1"/>
    <col min="9" max="9" width="14.81640625" style="85" customWidth="1"/>
    <col min="10" max="16" width="0" style="85" hidden="1" customWidth="1"/>
    <col min="17" max="17" width="0" style="325" hidden="1" customWidth="1"/>
    <col min="18" max="16384" width="8.81640625" style="85" hidden="1"/>
  </cols>
  <sheetData>
    <row r="1" spans="2:9" ht="18" customHeight="1" x14ac:dyDescent="0.35">
      <c r="B1" s="499" t="s">
        <v>1927</v>
      </c>
      <c r="C1" s="499"/>
      <c r="D1" s="499"/>
      <c r="E1" s="499"/>
      <c r="F1" s="499"/>
      <c r="G1" s="499"/>
      <c r="H1" s="499"/>
      <c r="I1" s="499"/>
    </row>
    <row r="2" spans="2:9" ht="16" thickBot="1" x14ac:dyDescent="0.4">
      <c r="B2" s="506"/>
      <c r="C2" s="506"/>
      <c r="D2" s="506"/>
      <c r="E2" s="176"/>
      <c r="F2" s="176"/>
      <c r="G2" s="176"/>
      <c r="H2" s="176"/>
      <c r="I2" s="175"/>
    </row>
    <row r="3" spans="2:9" ht="18.5" x14ac:dyDescent="0.35">
      <c r="B3" s="176"/>
      <c r="C3" s="177"/>
      <c r="D3" s="461" t="s">
        <v>1946</v>
      </c>
      <c r="E3" s="461"/>
      <c r="F3" s="461"/>
      <c r="G3" s="462"/>
      <c r="H3" s="176"/>
      <c r="I3" s="175"/>
    </row>
    <row r="4" spans="2:9" x14ac:dyDescent="0.35">
      <c r="B4" s="176"/>
      <c r="C4" s="180"/>
      <c r="D4" s="463" t="s">
        <v>1929</v>
      </c>
      <c r="E4" s="463"/>
      <c r="F4" s="463"/>
      <c r="G4" s="464"/>
      <c r="H4" s="176"/>
      <c r="I4" s="175"/>
    </row>
    <row r="5" spans="2:9" x14ac:dyDescent="0.35">
      <c r="B5" s="176"/>
      <c r="C5" s="180"/>
      <c r="D5" s="463" t="s">
        <v>1930</v>
      </c>
      <c r="E5" s="463"/>
      <c r="F5" s="463"/>
      <c r="G5" s="464"/>
      <c r="H5" s="176"/>
      <c r="I5" s="175"/>
    </row>
    <row r="6" spans="2:9" x14ac:dyDescent="0.35">
      <c r="B6" s="176"/>
      <c r="C6" s="180"/>
      <c r="D6" s="463" t="s">
        <v>61</v>
      </c>
      <c r="E6" s="463"/>
      <c r="F6" s="463"/>
      <c r="G6" s="464"/>
      <c r="H6" s="176"/>
      <c r="I6" s="175"/>
    </row>
    <row r="7" spans="2:9" ht="16" thickBot="1" x14ac:dyDescent="0.4">
      <c r="B7" s="176"/>
      <c r="C7" s="507" t="s">
        <v>1922</v>
      </c>
      <c r="D7" s="508"/>
      <c r="E7" s="508"/>
      <c r="F7" s="508"/>
      <c r="G7" s="509"/>
      <c r="H7" s="176"/>
      <c r="I7" s="175"/>
    </row>
    <row r="8" spans="2:9" ht="16" thickBot="1" x14ac:dyDescent="0.4">
      <c r="B8" s="176"/>
      <c r="C8" s="496" t="s">
        <v>62</v>
      </c>
      <c r="D8" s="496"/>
      <c r="E8" s="496"/>
      <c r="F8" s="496"/>
      <c r="G8" s="496"/>
      <c r="H8" s="176"/>
      <c r="I8" s="175"/>
    </row>
    <row r="9" spans="2:9" ht="15" customHeight="1" x14ac:dyDescent="0.35">
      <c r="B9" s="176"/>
      <c r="C9" s="184"/>
      <c r="D9" s="185" t="s">
        <v>2026</v>
      </c>
      <c r="E9" s="186"/>
      <c r="F9" s="86" t="s">
        <v>63</v>
      </c>
      <c r="G9" s="186"/>
      <c r="H9" s="176"/>
      <c r="I9" s="498" t="s">
        <v>64</v>
      </c>
    </row>
    <row r="10" spans="2:9" ht="15" customHeight="1" x14ac:dyDescent="0.35">
      <c r="B10" s="176"/>
      <c r="C10" s="200"/>
      <c r="D10" s="305" t="s">
        <v>65</v>
      </c>
      <c r="E10" s="187"/>
      <c r="F10" s="82" t="s">
        <v>66</v>
      </c>
      <c r="G10" s="187"/>
      <c r="H10" s="176"/>
      <c r="I10" s="498"/>
    </row>
    <row r="11" spans="2:9" ht="15" customHeight="1" x14ac:dyDescent="0.35">
      <c r="B11" s="176"/>
      <c r="C11" s="200"/>
      <c r="D11" s="305" t="s">
        <v>67</v>
      </c>
      <c r="E11" s="187"/>
      <c r="F11" s="82" t="s">
        <v>68</v>
      </c>
      <c r="G11" s="187"/>
      <c r="H11" s="176"/>
      <c r="I11" s="498"/>
    </row>
    <row r="12" spans="2:9" ht="15" customHeight="1" x14ac:dyDescent="0.35">
      <c r="B12" s="176"/>
      <c r="C12" s="200"/>
      <c r="D12" s="305" t="s">
        <v>69</v>
      </c>
      <c r="E12" s="188"/>
      <c r="F12" s="82" t="s">
        <v>70</v>
      </c>
      <c r="G12" s="188"/>
      <c r="H12" s="176"/>
      <c r="I12" s="498"/>
    </row>
    <row r="13" spans="2:9" ht="15" customHeight="1" x14ac:dyDescent="0.35">
      <c r="B13" s="176"/>
      <c r="C13" s="200"/>
      <c r="D13" s="305" t="s">
        <v>71</v>
      </c>
      <c r="E13" s="187"/>
      <c r="F13" s="82" t="s">
        <v>72</v>
      </c>
      <c r="G13" s="187"/>
      <c r="H13" s="176"/>
      <c r="I13" s="498"/>
    </row>
    <row r="14" spans="2:9" ht="15" customHeight="1" x14ac:dyDescent="0.35">
      <c r="B14" s="176"/>
      <c r="C14" s="200"/>
      <c r="D14" s="305"/>
      <c r="E14" s="187"/>
      <c r="F14" s="82" t="s">
        <v>73</v>
      </c>
      <c r="G14" s="309" t="s">
        <v>1921</v>
      </c>
      <c r="H14" s="176"/>
      <c r="I14" s="498"/>
    </row>
    <row r="15" spans="2:9" ht="15" customHeight="1" x14ac:dyDescent="0.35">
      <c r="B15" s="176"/>
      <c r="C15" s="200"/>
      <c r="D15" s="305" t="s">
        <v>74</v>
      </c>
      <c r="E15" s="187"/>
      <c r="F15" s="82" t="s">
        <v>75</v>
      </c>
      <c r="G15" s="309" t="s">
        <v>1921</v>
      </c>
      <c r="H15" s="176"/>
      <c r="I15" s="498"/>
    </row>
    <row r="16" spans="2:9" ht="15" customHeight="1" x14ac:dyDescent="0.35">
      <c r="B16" s="176"/>
      <c r="C16" s="200"/>
      <c r="D16" s="305" t="s">
        <v>2029</v>
      </c>
      <c r="E16" s="187"/>
      <c r="F16" s="82" t="s">
        <v>76</v>
      </c>
      <c r="G16" s="187"/>
      <c r="H16" s="176"/>
      <c r="I16" s="498"/>
    </row>
    <row r="17" spans="1:9" ht="15" customHeight="1" thickBot="1" x14ac:dyDescent="0.4">
      <c r="A17" s="175"/>
      <c r="B17" s="176"/>
      <c r="C17" s="189"/>
      <c r="D17" s="190" t="s">
        <v>77</v>
      </c>
      <c r="E17" s="191"/>
      <c r="F17" s="87" t="s">
        <v>2025</v>
      </c>
      <c r="G17" s="191"/>
      <c r="H17" s="176"/>
      <c r="I17" s="498"/>
    </row>
    <row r="18" spans="1:9" ht="15" customHeight="1" thickBot="1" x14ac:dyDescent="0.4">
      <c r="A18" s="175"/>
      <c r="B18" s="176"/>
      <c r="C18" s="496" t="s">
        <v>62</v>
      </c>
      <c r="D18" s="496"/>
      <c r="E18" s="496"/>
      <c r="F18" s="496"/>
      <c r="G18" s="496"/>
      <c r="H18" s="176"/>
      <c r="I18" s="498"/>
    </row>
    <row r="19" spans="1:9" ht="24.75" customHeight="1" x14ac:dyDescent="0.35">
      <c r="A19" s="175"/>
      <c r="B19" s="176"/>
      <c r="C19" s="473" t="s">
        <v>1932</v>
      </c>
      <c r="D19" s="474"/>
      <c r="E19" s="490" t="s">
        <v>78</v>
      </c>
      <c r="F19" s="491"/>
      <c r="G19" s="492"/>
      <c r="H19" s="176"/>
      <c r="I19" s="498"/>
    </row>
    <row r="20" spans="1:9" ht="24.75" customHeight="1" x14ac:dyDescent="0.35">
      <c r="A20" s="175"/>
      <c r="B20" s="176"/>
      <c r="C20" s="326"/>
      <c r="D20" s="327" t="s">
        <v>1945</v>
      </c>
      <c r="E20" s="467"/>
      <c r="F20" s="468"/>
      <c r="G20" s="469"/>
      <c r="H20" s="176"/>
      <c r="I20" s="498"/>
    </row>
    <row r="21" spans="1:9" ht="24.75" customHeight="1" x14ac:dyDescent="0.35">
      <c r="A21" s="175"/>
      <c r="B21" s="176"/>
      <c r="C21" s="473" t="s">
        <v>1934</v>
      </c>
      <c r="D21" s="474"/>
      <c r="E21" s="467"/>
      <c r="F21" s="468"/>
      <c r="G21" s="469"/>
      <c r="H21" s="176"/>
      <c r="I21" s="498"/>
    </row>
    <row r="22" spans="1:9" ht="24.75" customHeight="1" x14ac:dyDescent="0.35">
      <c r="A22" s="175"/>
      <c r="B22" s="176"/>
      <c r="C22" s="473" t="s">
        <v>1962</v>
      </c>
      <c r="D22" s="474"/>
      <c r="E22" s="467"/>
      <c r="F22" s="468"/>
      <c r="G22" s="469"/>
      <c r="H22" s="176"/>
      <c r="I22" s="498"/>
    </row>
    <row r="23" spans="1:9" ht="24.75" customHeight="1" x14ac:dyDescent="0.35">
      <c r="A23" s="175"/>
      <c r="B23" s="176"/>
      <c r="C23" s="473" t="s">
        <v>1990</v>
      </c>
      <c r="D23" s="474"/>
      <c r="E23" s="458" t="s">
        <v>78</v>
      </c>
      <c r="F23" s="459"/>
      <c r="G23" s="460"/>
      <c r="H23" s="176"/>
      <c r="I23" s="498"/>
    </row>
    <row r="24" spans="1:9" ht="24.75" customHeight="1" x14ac:dyDescent="0.35">
      <c r="A24" s="175"/>
      <c r="B24" s="176"/>
      <c r="C24" s="473" t="s">
        <v>1991</v>
      </c>
      <c r="D24" s="474"/>
      <c r="E24" s="458"/>
      <c r="F24" s="459"/>
      <c r="G24" s="460"/>
      <c r="H24" s="176"/>
      <c r="I24" s="498"/>
    </row>
    <row r="25" spans="1:9" ht="24.75" customHeight="1" x14ac:dyDescent="0.35">
      <c r="A25" s="175"/>
      <c r="B25" s="176"/>
      <c r="C25" s="473" t="s">
        <v>2054</v>
      </c>
      <c r="D25" s="474"/>
      <c r="E25" s="458" t="s">
        <v>78</v>
      </c>
      <c r="F25" s="459"/>
      <c r="G25" s="460"/>
      <c r="H25" s="176"/>
      <c r="I25" s="498"/>
    </row>
    <row r="26" spans="1:9" ht="43.5" customHeight="1" x14ac:dyDescent="0.35">
      <c r="A26" s="175"/>
      <c r="B26" s="176"/>
      <c r="C26" s="510" t="s">
        <v>2055</v>
      </c>
      <c r="D26" s="511"/>
      <c r="E26" s="458" t="s">
        <v>78</v>
      </c>
      <c r="F26" s="459"/>
      <c r="G26" s="460"/>
      <c r="H26" s="176"/>
      <c r="I26" s="498"/>
    </row>
    <row r="27" spans="1:9" ht="32.5" customHeight="1" thickBot="1" x14ac:dyDescent="0.4">
      <c r="A27" s="175"/>
      <c r="B27" s="176"/>
      <c r="C27" s="465" t="s">
        <v>2014</v>
      </c>
      <c r="D27" s="466"/>
      <c r="E27" s="470" t="s">
        <v>78</v>
      </c>
      <c r="F27" s="471"/>
      <c r="G27" s="472"/>
      <c r="H27" s="176"/>
      <c r="I27" s="498"/>
    </row>
    <row r="28" spans="1:9" ht="24.75" customHeight="1" x14ac:dyDescent="0.35">
      <c r="A28" s="175"/>
      <c r="B28" s="176"/>
      <c r="C28" s="201"/>
      <c r="D28" s="202" t="s">
        <v>1942</v>
      </c>
      <c r="E28" s="500"/>
      <c r="F28" s="501"/>
      <c r="G28" s="502"/>
      <c r="H28" s="176"/>
      <c r="I28" s="498"/>
    </row>
    <row r="29" spans="1:9" ht="24.75" customHeight="1" x14ac:dyDescent="0.35">
      <c r="A29" s="175"/>
      <c r="B29" s="176"/>
      <c r="C29" s="304"/>
      <c r="D29" s="199" t="s">
        <v>83</v>
      </c>
      <c r="E29" s="458"/>
      <c r="F29" s="459"/>
      <c r="G29" s="460"/>
      <c r="H29" s="176"/>
      <c r="I29" s="498"/>
    </row>
    <row r="30" spans="1:9" ht="24.75" customHeight="1" x14ac:dyDescent="0.35">
      <c r="A30" s="175"/>
      <c r="B30" s="176"/>
      <c r="C30" s="304"/>
      <c r="D30" s="199" t="s">
        <v>1947</v>
      </c>
      <c r="E30" s="458" t="s">
        <v>78</v>
      </c>
      <c r="F30" s="459"/>
      <c r="G30" s="460"/>
      <c r="H30" s="176"/>
      <c r="I30" s="498"/>
    </row>
    <row r="31" spans="1:9" ht="24.75" customHeight="1" x14ac:dyDescent="0.35">
      <c r="A31" s="175"/>
      <c r="B31" s="176"/>
      <c r="C31" s="304"/>
      <c r="D31" s="199" t="s">
        <v>1964</v>
      </c>
      <c r="E31" s="458" t="s">
        <v>78</v>
      </c>
      <c r="F31" s="459"/>
      <c r="G31" s="460"/>
      <c r="H31" s="176"/>
      <c r="I31" s="498"/>
    </row>
    <row r="32" spans="1:9" ht="31.5" customHeight="1" x14ac:dyDescent="0.35">
      <c r="A32" s="175"/>
      <c r="B32" s="176"/>
      <c r="C32" s="304"/>
      <c r="D32" s="328" t="s">
        <v>1961</v>
      </c>
      <c r="E32" s="322"/>
      <c r="F32" s="323"/>
      <c r="G32" s="324"/>
      <c r="H32" s="176"/>
      <c r="I32" s="498"/>
    </row>
    <row r="33" spans="1:9" ht="24.75" customHeight="1" x14ac:dyDescent="0.35">
      <c r="A33" s="175"/>
      <c r="B33" s="176"/>
      <c r="C33" s="304"/>
      <c r="D33" s="199" t="s">
        <v>1943</v>
      </c>
      <c r="E33" s="458" t="s">
        <v>78</v>
      </c>
      <c r="F33" s="459"/>
      <c r="G33" s="460"/>
      <c r="H33" s="176"/>
      <c r="I33" s="498"/>
    </row>
    <row r="34" spans="1:9" ht="24.75" customHeight="1" x14ac:dyDescent="0.35">
      <c r="A34" s="175"/>
      <c r="B34" s="176"/>
      <c r="C34" s="304"/>
      <c r="D34" s="199" t="s">
        <v>79</v>
      </c>
      <c r="E34" s="458"/>
      <c r="F34" s="459"/>
      <c r="G34" s="460"/>
      <c r="H34" s="176"/>
      <c r="I34" s="498"/>
    </row>
    <row r="35" spans="1:9" ht="24.75" customHeight="1" x14ac:dyDescent="0.35">
      <c r="A35" s="175"/>
      <c r="B35" s="176"/>
      <c r="C35" s="304"/>
      <c r="D35" s="199" t="s">
        <v>1952</v>
      </c>
      <c r="E35" s="322"/>
      <c r="F35" s="323"/>
      <c r="G35" s="324"/>
      <c r="H35" s="176"/>
      <c r="I35" s="498"/>
    </row>
    <row r="36" spans="1:9" ht="24.75" customHeight="1" x14ac:dyDescent="0.35">
      <c r="A36" s="175"/>
      <c r="B36" s="176"/>
      <c r="C36" s="304"/>
      <c r="D36" s="199" t="s">
        <v>80</v>
      </c>
      <c r="E36" s="458"/>
      <c r="F36" s="459"/>
      <c r="G36" s="460"/>
      <c r="H36" s="176"/>
      <c r="I36" s="498"/>
    </row>
    <row r="37" spans="1:9" ht="24.75" customHeight="1" x14ac:dyDescent="0.35">
      <c r="A37" s="175"/>
      <c r="B37" s="176"/>
      <c r="C37" s="304"/>
      <c r="D37" s="199" t="s">
        <v>1944</v>
      </c>
      <c r="E37" s="458"/>
      <c r="F37" s="459"/>
      <c r="G37" s="460"/>
      <c r="H37" s="176"/>
      <c r="I37" s="498"/>
    </row>
    <row r="38" spans="1:9" ht="24.75" customHeight="1" thickBot="1" x14ac:dyDescent="0.4">
      <c r="A38" s="175"/>
      <c r="B38" s="176"/>
      <c r="C38" s="304"/>
      <c r="D38" s="199" t="s">
        <v>1955</v>
      </c>
      <c r="E38" s="458"/>
      <c r="F38" s="459"/>
      <c r="G38" s="460"/>
      <c r="H38" s="176"/>
      <c r="I38" s="498"/>
    </row>
    <row r="39" spans="1:9" ht="24.75" customHeight="1" thickBot="1" x14ac:dyDescent="0.4">
      <c r="A39" s="175"/>
      <c r="B39" s="176"/>
      <c r="C39" s="494" t="s">
        <v>81</v>
      </c>
      <c r="D39" s="495"/>
      <c r="E39" s="503" t="s">
        <v>82</v>
      </c>
      <c r="F39" s="504"/>
      <c r="G39" s="505"/>
      <c r="H39" s="176"/>
      <c r="I39" s="498"/>
    </row>
    <row r="40" spans="1:9" ht="24.75" customHeight="1" thickBot="1" x14ac:dyDescent="0.4">
      <c r="A40" s="175"/>
      <c r="B40" s="192"/>
      <c r="C40" s="487" t="s">
        <v>84</v>
      </c>
      <c r="D40" s="488"/>
      <c r="E40" s="488"/>
      <c r="F40" s="488"/>
      <c r="G40" s="489"/>
      <c r="H40" s="192"/>
      <c r="I40" s="498"/>
    </row>
    <row r="41" spans="1:9" ht="15" customHeight="1" thickBot="1" x14ac:dyDescent="0.4">
      <c r="A41" s="175"/>
      <c r="B41" s="192"/>
      <c r="C41" s="496" t="s">
        <v>62</v>
      </c>
      <c r="D41" s="496"/>
      <c r="E41" s="496"/>
      <c r="F41" s="496"/>
      <c r="G41" s="496"/>
      <c r="H41" s="192"/>
      <c r="I41" s="498"/>
    </row>
    <row r="42" spans="1:9" ht="15" customHeight="1" thickBot="1" x14ac:dyDescent="0.4">
      <c r="A42" s="175"/>
      <c r="B42" s="192"/>
      <c r="C42" s="497" t="s">
        <v>85</v>
      </c>
      <c r="D42" s="497"/>
      <c r="E42" s="497"/>
      <c r="F42" s="497"/>
      <c r="G42" s="497"/>
      <c r="H42" s="192"/>
      <c r="I42" s="498"/>
    </row>
    <row r="43" spans="1:9" ht="15" customHeight="1" thickBot="1" x14ac:dyDescent="0.4">
      <c r="A43" s="175"/>
      <c r="B43" s="176"/>
      <c r="C43" s="493" t="str">
        <f>E10&amp;"_"&amp;E11&amp;"_"&amp;E16</f>
        <v>__</v>
      </c>
      <c r="D43" s="493"/>
      <c r="E43" s="493"/>
      <c r="F43" s="493"/>
      <c r="G43" s="493"/>
      <c r="H43" s="176"/>
      <c r="I43" s="498"/>
    </row>
    <row r="44" spans="1:9" ht="15" customHeight="1" x14ac:dyDescent="0.35">
      <c r="A44" s="175"/>
      <c r="B44" s="192"/>
      <c r="C44" s="192"/>
      <c r="D44" s="192"/>
      <c r="E44" s="192"/>
      <c r="F44" s="192"/>
      <c r="G44" s="192"/>
      <c r="H44" s="192"/>
      <c r="I44" s="498"/>
    </row>
    <row r="45" spans="1:9" ht="17.25" customHeight="1" x14ac:dyDescent="0.35">
      <c r="A45" s="175"/>
      <c r="B45" s="486" t="s">
        <v>1928</v>
      </c>
      <c r="C45" s="486"/>
      <c r="D45" s="486"/>
      <c r="E45" s="486"/>
      <c r="F45" s="486"/>
      <c r="G45" s="486"/>
      <c r="H45" s="486"/>
      <c r="I45" s="486"/>
    </row>
    <row r="46" spans="1:9" ht="15.75" customHeight="1" thickBot="1" x14ac:dyDescent="0.4">
      <c r="A46" s="175"/>
      <c r="B46" s="311"/>
      <c r="C46" s="310"/>
      <c r="D46" s="311"/>
      <c r="E46" s="311"/>
      <c r="F46" s="311"/>
      <c r="G46" s="311"/>
      <c r="H46" s="311"/>
      <c r="I46" s="311"/>
    </row>
    <row r="47" spans="1:9" ht="15.75" customHeight="1" thickBot="1" x14ac:dyDescent="0.4">
      <c r="A47" s="175"/>
      <c r="B47" s="311"/>
      <c r="C47" s="314" t="s">
        <v>86</v>
      </c>
      <c r="D47" s="315"/>
      <c r="E47" s="311"/>
      <c r="F47" s="311"/>
      <c r="G47" s="311"/>
      <c r="H47" s="321"/>
      <c r="I47" s="321"/>
    </row>
    <row r="48" spans="1:9" ht="15.75" customHeight="1" thickBot="1" x14ac:dyDescent="0.4">
      <c r="A48" s="175"/>
      <c r="B48" s="311"/>
      <c r="C48" s="193" t="s">
        <v>1923</v>
      </c>
      <c r="D48" s="443" t="s">
        <v>87</v>
      </c>
      <c r="E48" s="444"/>
      <c r="F48" s="444"/>
      <c r="G48" s="445"/>
      <c r="H48" s="452" t="s">
        <v>1925</v>
      </c>
      <c r="I48" s="453"/>
    </row>
    <row r="49" spans="1:9" ht="35.5" customHeight="1" thickBot="1" x14ac:dyDescent="0.4">
      <c r="A49" s="175"/>
      <c r="B49" s="311"/>
      <c r="C49" s="193" t="s">
        <v>1923</v>
      </c>
      <c r="D49" s="446" t="s">
        <v>88</v>
      </c>
      <c r="E49" s="447"/>
      <c r="F49" s="447"/>
      <c r="G49" s="448"/>
      <c r="H49" s="454"/>
      <c r="I49" s="455"/>
    </row>
    <row r="50" spans="1:9" ht="15.75" customHeight="1" thickBot="1" x14ac:dyDescent="0.4">
      <c r="A50" s="175"/>
      <c r="B50" s="311"/>
      <c r="C50" s="193" t="s">
        <v>1923</v>
      </c>
      <c r="D50" s="449" t="s">
        <v>89</v>
      </c>
      <c r="E50" s="450"/>
      <c r="F50" s="450"/>
      <c r="G50" s="451"/>
      <c r="H50" s="454"/>
      <c r="I50" s="455"/>
    </row>
    <row r="51" spans="1:9" ht="15.75" customHeight="1" thickBot="1" x14ac:dyDescent="0.4">
      <c r="A51" s="175"/>
      <c r="B51" s="311"/>
      <c r="C51" s="193" t="s">
        <v>1923</v>
      </c>
      <c r="D51" s="449" t="s">
        <v>90</v>
      </c>
      <c r="E51" s="450"/>
      <c r="F51" s="450"/>
      <c r="G51" s="451"/>
      <c r="H51" s="454"/>
      <c r="I51" s="455"/>
    </row>
    <row r="52" spans="1:9" ht="15.75" customHeight="1" thickBot="1" x14ac:dyDescent="0.4">
      <c r="A52" s="175"/>
      <c r="B52" s="311"/>
      <c r="C52" s="193" t="s">
        <v>1923</v>
      </c>
      <c r="D52" s="449" t="s">
        <v>2035</v>
      </c>
      <c r="E52" s="450"/>
      <c r="F52" s="450"/>
      <c r="G52" s="451"/>
      <c r="H52" s="454"/>
      <c r="I52" s="455"/>
    </row>
    <row r="53" spans="1:9" ht="15.75" customHeight="1" thickBot="1" x14ac:dyDescent="0.4">
      <c r="A53" s="175"/>
      <c r="B53" s="311"/>
      <c r="C53" s="193" t="s">
        <v>1923</v>
      </c>
      <c r="D53" s="440" t="s">
        <v>91</v>
      </c>
      <c r="E53" s="441"/>
      <c r="F53" s="441"/>
      <c r="G53" s="442"/>
      <c r="H53" s="456"/>
      <c r="I53" s="457"/>
    </row>
    <row r="54" spans="1:9" ht="15.75" customHeight="1" thickBot="1" x14ac:dyDescent="0.4">
      <c r="A54" s="175"/>
      <c r="B54" s="311"/>
      <c r="C54" s="310"/>
      <c r="D54" s="311"/>
      <c r="E54" s="311"/>
      <c r="F54" s="311"/>
      <c r="G54" s="311"/>
      <c r="H54" s="311"/>
      <c r="I54" s="311"/>
    </row>
    <row r="55" spans="1:9" ht="15.75" customHeight="1" thickBot="1" x14ac:dyDescent="0.4">
      <c r="A55" s="175"/>
      <c r="B55" s="312"/>
      <c r="C55" s="317" t="s">
        <v>92</v>
      </c>
      <c r="D55" s="316"/>
      <c r="E55" s="312"/>
      <c r="F55" s="312"/>
      <c r="G55" s="312"/>
      <c r="H55" s="312"/>
      <c r="I55" s="311"/>
    </row>
    <row r="56" spans="1:9" ht="15.75" customHeight="1" thickBot="1" x14ac:dyDescent="0.4">
      <c r="A56" s="175"/>
      <c r="B56" s="312"/>
      <c r="C56" s="193" t="s">
        <v>1923</v>
      </c>
      <c r="D56" s="180" t="s">
        <v>2023</v>
      </c>
      <c r="E56" s="178"/>
      <c r="F56" s="178"/>
      <c r="G56" s="179"/>
      <c r="H56" s="479" t="s">
        <v>1925</v>
      </c>
      <c r="I56" s="479"/>
    </row>
    <row r="57" spans="1:9" ht="15.75" customHeight="1" thickBot="1" x14ac:dyDescent="0.4">
      <c r="A57" s="175"/>
      <c r="B57" s="312"/>
      <c r="C57" s="193" t="s">
        <v>1923</v>
      </c>
      <c r="D57" s="180" t="s">
        <v>2114</v>
      </c>
      <c r="E57" s="175"/>
      <c r="F57" s="175"/>
      <c r="G57" s="181"/>
      <c r="H57" s="479"/>
      <c r="I57" s="479"/>
    </row>
    <row r="58" spans="1:9" ht="15.75" customHeight="1" thickBot="1" x14ac:dyDescent="0.4">
      <c r="A58" s="175"/>
      <c r="B58" s="312"/>
      <c r="C58" s="193" t="s">
        <v>1923</v>
      </c>
      <c r="D58" s="180" t="s">
        <v>93</v>
      </c>
      <c r="E58" s="175"/>
      <c r="F58" s="175"/>
      <c r="G58" s="181"/>
      <c r="H58" s="479"/>
      <c r="I58" s="479"/>
    </row>
    <row r="59" spans="1:9" ht="15.75" customHeight="1" thickBot="1" x14ac:dyDescent="0.4">
      <c r="A59" s="175"/>
      <c r="B59" s="312"/>
      <c r="C59" s="193"/>
      <c r="D59" s="88" t="s">
        <v>94</v>
      </c>
      <c r="E59" s="89"/>
      <c r="F59" s="89"/>
      <c r="G59" s="90"/>
      <c r="H59" s="479"/>
      <c r="I59" s="479"/>
    </row>
    <row r="60" spans="1:9" ht="15.75" customHeight="1" thickBot="1" x14ac:dyDescent="0.4">
      <c r="A60" s="175"/>
      <c r="B60" s="312"/>
      <c r="C60" s="193" t="s">
        <v>1923</v>
      </c>
      <c r="D60" s="182" t="s">
        <v>95</v>
      </c>
      <c r="E60" s="183"/>
      <c r="F60" s="183"/>
      <c r="G60" s="194"/>
      <c r="H60" s="479"/>
      <c r="I60" s="479"/>
    </row>
    <row r="61" spans="1:9" ht="15.75" customHeight="1" thickBot="1" x14ac:dyDescent="0.4">
      <c r="A61" s="175"/>
      <c r="B61" s="313"/>
      <c r="C61" s="313"/>
      <c r="D61" s="313"/>
      <c r="E61" s="313"/>
      <c r="F61" s="313"/>
      <c r="G61" s="313"/>
      <c r="H61" s="313"/>
      <c r="I61" s="311"/>
    </row>
    <row r="62" spans="1:9" ht="15.75" customHeight="1" thickBot="1" x14ac:dyDescent="0.4">
      <c r="A62" s="175"/>
      <c r="B62" s="313"/>
      <c r="C62" s="318" t="s">
        <v>96</v>
      </c>
      <c r="D62" s="319"/>
      <c r="E62" s="313"/>
      <c r="F62" s="313"/>
      <c r="G62" s="313"/>
      <c r="H62" s="313"/>
      <c r="I62" s="311"/>
    </row>
    <row r="63" spans="1:9" ht="15.75" customHeight="1" thickBot="1" x14ac:dyDescent="0.4">
      <c r="A63" s="175"/>
      <c r="B63" s="312"/>
      <c r="C63" s="193" t="s">
        <v>1923</v>
      </c>
      <c r="D63" s="177" t="s">
        <v>2108</v>
      </c>
      <c r="E63" s="178"/>
      <c r="F63" s="178"/>
      <c r="G63" s="178"/>
      <c r="H63" s="479" t="s">
        <v>1925</v>
      </c>
      <c r="I63" s="479"/>
    </row>
    <row r="64" spans="1:9" ht="15.75" customHeight="1" thickBot="1" x14ac:dyDescent="0.4">
      <c r="A64" s="175"/>
      <c r="B64" s="312"/>
      <c r="C64" s="193"/>
      <c r="D64" s="88" t="s">
        <v>94</v>
      </c>
      <c r="E64" s="89"/>
      <c r="F64" s="89"/>
      <c r="G64" s="89"/>
      <c r="H64" s="479"/>
      <c r="I64" s="479"/>
    </row>
    <row r="65" spans="1:9" ht="15.75" customHeight="1" thickBot="1" x14ac:dyDescent="0.4">
      <c r="A65" s="175"/>
      <c r="B65" s="312"/>
      <c r="C65" s="193" t="s">
        <v>1923</v>
      </c>
      <c r="D65" s="180" t="s">
        <v>2109</v>
      </c>
      <c r="E65" s="175"/>
      <c r="F65" s="175"/>
      <c r="G65" s="175"/>
      <c r="H65" s="479"/>
      <c r="I65" s="479"/>
    </row>
    <row r="66" spans="1:9" ht="16" thickBot="1" x14ac:dyDescent="0.4">
      <c r="A66" s="175"/>
      <c r="B66" s="312"/>
      <c r="C66" s="193"/>
      <c r="D66" s="88" t="s">
        <v>94</v>
      </c>
      <c r="E66" s="89"/>
      <c r="F66" s="89"/>
      <c r="G66" s="89"/>
      <c r="H66" s="479"/>
      <c r="I66" s="479"/>
    </row>
    <row r="67" spans="1:9" ht="16" thickBot="1" x14ac:dyDescent="0.4">
      <c r="A67" s="175"/>
      <c r="B67" s="312"/>
      <c r="C67" s="193" t="s">
        <v>1923</v>
      </c>
      <c r="D67" s="182" t="s">
        <v>2110</v>
      </c>
      <c r="E67" s="183"/>
      <c r="F67" s="183"/>
      <c r="G67" s="183"/>
      <c r="H67" s="479"/>
      <c r="I67" s="479"/>
    </row>
    <row r="68" spans="1:9" ht="16" thickBot="1" x14ac:dyDescent="0.4">
      <c r="A68" s="175"/>
      <c r="B68" s="312"/>
      <c r="C68" s="193" t="s">
        <v>1923</v>
      </c>
      <c r="D68" s="177" t="s">
        <v>1957</v>
      </c>
      <c r="E68" s="178"/>
      <c r="F68" s="178"/>
      <c r="G68" s="178"/>
      <c r="H68" s="479"/>
      <c r="I68" s="479"/>
    </row>
    <row r="69" spans="1:9" ht="16" thickBot="1" x14ac:dyDescent="0.4">
      <c r="A69" s="175"/>
      <c r="B69" s="312"/>
      <c r="C69" s="193"/>
      <c r="D69" s="88" t="s">
        <v>94</v>
      </c>
      <c r="E69" s="89"/>
      <c r="F69" s="89"/>
      <c r="G69" s="89"/>
      <c r="H69" s="479"/>
      <c r="I69" s="479"/>
    </row>
    <row r="70" spans="1:9" ht="16" thickBot="1" x14ac:dyDescent="0.4">
      <c r="A70" s="175"/>
      <c r="B70" s="312"/>
      <c r="C70" s="193" t="s">
        <v>1923</v>
      </c>
      <c r="D70" s="180" t="s">
        <v>97</v>
      </c>
      <c r="E70" s="175"/>
      <c r="F70" s="175"/>
      <c r="G70" s="175"/>
      <c r="H70" s="479"/>
      <c r="I70" s="479"/>
    </row>
    <row r="71" spans="1:9" ht="16" thickBot="1" x14ac:dyDescent="0.4">
      <c r="A71" s="175"/>
      <c r="B71" s="312"/>
      <c r="C71" s="193"/>
      <c r="D71" s="88" t="s">
        <v>94</v>
      </c>
      <c r="E71" s="89"/>
      <c r="F71" s="89"/>
      <c r="G71" s="89"/>
      <c r="H71" s="479"/>
      <c r="I71" s="479"/>
    </row>
    <row r="72" spans="1:9" ht="16" thickBot="1" x14ac:dyDescent="0.4">
      <c r="A72" s="175"/>
      <c r="B72" s="312"/>
      <c r="C72" s="193" t="s">
        <v>1923</v>
      </c>
      <c r="D72" s="182" t="s">
        <v>1958</v>
      </c>
      <c r="E72" s="183"/>
      <c r="F72" s="183"/>
      <c r="G72" s="183"/>
      <c r="H72" s="479"/>
      <c r="I72" s="479"/>
    </row>
    <row r="73" spans="1:9" ht="16" thickBot="1" x14ac:dyDescent="0.4">
      <c r="A73" s="175"/>
      <c r="B73" s="313"/>
      <c r="C73" s="313"/>
      <c r="D73" s="313"/>
      <c r="E73" s="313"/>
      <c r="F73" s="313"/>
      <c r="G73" s="313"/>
      <c r="H73" s="313"/>
      <c r="I73" s="311"/>
    </row>
    <row r="74" spans="1:9" ht="16" thickBot="1" x14ac:dyDescent="0.4">
      <c r="A74" s="175"/>
      <c r="B74" s="313"/>
      <c r="C74" s="318" t="s">
        <v>98</v>
      </c>
      <c r="D74" s="319"/>
      <c r="E74" s="402"/>
      <c r="F74" s="402"/>
      <c r="G74" s="402"/>
      <c r="H74" s="402"/>
      <c r="I74" s="403"/>
    </row>
    <row r="75" spans="1:9" ht="16" customHeight="1" thickBot="1" x14ac:dyDescent="0.4">
      <c r="A75" s="175"/>
      <c r="B75" s="312"/>
      <c r="C75" s="193" t="s">
        <v>1923</v>
      </c>
      <c r="D75" s="177" t="s">
        <v>99</v>
      </c>
      <c r="E75" s="178"/>
      <c r="F75" s="178"/>
      <c r="G75" s="179"/>
      <c r="H75" s="480" t="s">
        <v>1925</v>
      </c>
      <c r="I75" s="481"/>
    </row>
    <row r="76" spans="1:9" ht="16" thickBot="1" x14ac:dyDescent="0.4">
      <c r="A76" s="175"/>
      <c r="B76" s="312"/>
      <c r="C76" s="193"/>
      <c r="D76" s="88" t="s">
        <v>94</v>
      </c>
      <c r="E76" s="89"/>
      <c r="F76" s="89"/>
      <c r="G76" s="90"/>
      <c r="H76" s="482"/>
      <c r="I76" s="483"/>
    </row>
    <row r="77" spans="1:9" ht="16" thickBot="1" x14ac:dyDescent="0.4">
      <c r="A77" s="175"/>
      <c r="B77" s="312"/>
      <c r="C77" s="193" t="s">
        <v>1923</v>
      </c>
      <c r="D77" s="182" t="s">
        <v>100</v>
      </c>
      <c r="E77" s="183"/>
      <c r="F77" s="183"/>
      <c r="G77" s="194"/>
      <c r="H77" s="482"/>
      <c r="I77" s="483"/>
    </row>
    <row r="78" spans="1:9" ht="15.75" customHeight="1" thickBot="1" x14ac:dyDescent="0.4">
      <c r="A78" s="175"/>
      <c r="B78" s="312"/>
      <c r="C78" s="193" t="s">
        <v>1923</v>
      </c>
      <c r="D78" s="177" t="s">
        <v>2113</v>
      </c>
      <c r="E78" s="178"/>
      <c r="F78" s="178"/>
      <c r="G78" s="179"/>
      <c r="H78" s="482"/>
      <c r="I78" s="483"/>
    </row>
    <row r="79" spans="1:9" ht="15.75" customHeight="1" thickBot="1" x14ac:dyDescent="0.4">
      <c r="A79" s="175"/>
      <c r="B79" s="312"/>
      <c r="C79" s="193"/>
      <c r="D79" s="88" t="s">
        <v>94</v>
      </c>
      <c r="E79" s="89"/>
      <c r="F79" s="89"/>
      <c r="G79" s="90"/>
      <c r="H79" s="482"/>
      <c r="I79" s="483"/>
    </row>
    <row r="80" spans="1:9" ht="15.75" customHeight="1" thickBot="1" x14ac:dyDescent="0.4">
      <c r="A80" s="175"/>
      <c r="B80" s="312"/>
      <c r="C80" s="193" t="s">
        <v>1923</v>
      </c>
      <c r="D80" s="180" t="s">
        <v>2111</v>
      </c>
      <c r="E80" s="175"/>
      <c r="F80" s="175"/>
      <c r="G80" s="181"/>
      <c r="H80" s="482"/>
      <c r="I80" s="483"/>
    </row>
    <row r="81" spans="1:9" ht="16" thickBot="1" x14ac:dyDescent="0.4">
      <c r="A81" s="175"/>
      <c r="B81" s="312"/>
      <c r="C81" s="193"/>
      <c r="D81" s="88" t="s">
        <v>94</v>
      </c>
      <c r="E81" s="89"/>
      <c r="F81" s="89"/>
      <c r="G81" s="90"/>
      <c r="H81" s="482"/>
      <c r="I81" s="483"/>
    </row>
    <row r="82" spans="1:9" ht="16" thickBot="1" x14ac:dyDescent="0.4">
      <c r="A82" s="175"/>
      <c r="B82" s="312"/>
      <c r="C82" s="404" t="s">
        <v>1923</v>
      </c>
      <c r="D82" s="182" t="s">
        <v>2112</v>
      </c>
      <c r="E82" s="183"/>
      <c r="F82" s="183"/>
      <c r="G82" s="194"/>
      <c r="H82" s="484"/>
      <c r="I82" s="485"/>
    </row>
    <row r="83" spans="1:9" ht="16" thickBot="1" x14ac:dyDescent="0.4">
      <c r="A83" s="175"/>
      <c r="B83" s="313"/>
      <c r="C83" s="313"/>
      <c r="D83" s="313"/>
      <c r="E83" s="313"/>
      <c r="F83" s="313"/>
      <c r="G83" s="313"/>
      <c r="H83" s="313"/>
      <c r="I83" s="311"/>
    </row>
    <row r="84" spans="1:9" ht="16" thickBot="1" x14ac:dyDescent="0.4">
      <c r="A84" s="175"/>
      <c r="B84" s="310"/>
      <c r="C84" s="314" t="s">
        <v>101</v>
      </c>
      <c r="D84" s="314"/>
      <c r="E84" s="310"/>
      <c r="F84" s="310"/>
      <c r="G84" s="310"/>
      <c r="H84" s="310"/>
      <c r="I84" s="311"/>
    </row>
    <row r="85" spans="1:9" ht="16" thickBot="1" x14ac:dyDescent="0.4">
      <c r="A85" s="175"/>
      <c r="B85" s="311"/>
      <c r="C85" s="193" t="s">
        <v>1923</v>
      </c>
      <c r="D85" s="177" t="s">
        <v>102</v>
      </c>
      <c r="E85" s="178"/>
      <c r="F85" s="178"/>
      <c r="G85" s="179"/>
      <c r="H85" s="475" t="s">
        <v>1925</v>
      </c>
      <c r="I85" s="475"/>
    </row>
    <row r="86" spans="1:9" ht="16" thickBot="1" x14ac:dyDescent="0.4">
      <c r="A86" s="175"/>
      <c r="B86" s="311"/>
      <c r="C86" s="193" t="s">
        <v>1923</v>
      </c>
      <c r="D86" s="180" t="s">
        <v>2024</v>
      </c>
      <c r="E86" s="175"/>
      <c r="F86" s="175"/>
      <c r="G86" s="181"/>
      <c r="H86" s="475"/>
      <c r="I86" s="475"/>
    </row>
    <row r="87" spans="1:9" ht="16" thickBot="1" x14ac:dyDescent="0.4">
      <c r="A87" s="175"/>
      <c r="B87" s="311"/>
      <c r="C87" s="193" t="s">
        <v>1923</v>
      </c>
      <c r="D87" s="180" t="s">
        <v>103</v>
      </c>
      <c r="E87" s="175"/>
      <c r="F87" s="175"/>
      <c r="G87" s="181"/>
      <c r="H87" s="475"/>
      <c r="I87" s="475"/>
    </row>
    <row r="88" spans="1:9" ht="16" thickBot="1" x14ac:dyDescent="0.4">
      <c r="A88" s="175"/>
      <c r="B88" s="311"/>
      <c r="C88" s="193" t="s">
        <v>1923</v>
      </c>
      <c r="D88" s="182" t="s">
        <v>104</v>
      </c>
      <c r="E88" s="183"/>
      <c r="F88" s="183"/>
      <c r="G88" s="194"/>
      <c r="H88" s="475"/>
      <c r="I88" s="475"/>
    </row>
    <row r="89" spans="1:9" ht="16" thickBot="1" x14ac:dyDescent="0.4">
      <c r="A89" s="175"/>
      <c r="B89" s="310"/>
      <c r="C89" s="310"/>
      <c r="D89" s="310"/>
      <c r="E89" s="310"/>
      <c r="F89" s="310"/>
      <c r="G89" s="310"/>
      <c r="H89" s="310"/>
      <c r="I89" s="311"/>
    </row>
    <row r="90" spans="1:9" ht="16" thickBot="1" x14ac:dyDescent="0.4">
      <c r="A90" s="175"/>
      <c r="B90" s="310"/>
      <c r="C90" s="320" t="s">
        <v>105</v>
      </c>
      <c r="D90" s="320"/>
      <c r="E90" s="310"/>
      <c r="F90" s="310"/>
      <c r="G90" s="310"/>
      <c r="H90" s="310"/>
      <c r="I90" s="311"/>
    </row>
    <row r="91" spans="1:9" ht="45" customHeight="1" thickBot="1" x14ac:dyDescent="0.4">
      <c r="A91" s="175"/>
      <c r="B91" s="311"/>
      <c r="C91" s="476" t="s">
        <v>1924</v>
      </c>
      <c r="D91" s="477"/>
      <c r="E91" s="477"/>
      <c r="F91" s="477"/>
      <c r="G91" s="478"/>
      <c r="H91" s="475" t="s">
        <v>1925</v>
      </c>
      <c r="I91" s="475"/>
    </row>
    <row r="92" spans="1:9" x14ac:dyDescent="0.35">
      <c r="A92" s="175"/>
      <c r="B92" s="310"/>
      <c r="C92" s="310"/>
      <c r="D92" s="310"/>
      <c r="E92" s="310"/>
      <c r="F92" s="310"/>
      <c r="G92" s="310"/>
      <c r="H92" s="310"/>
      <c r="I92" s="311"/>
    </row>
    <row r="93" spans="1:9" x14ac:dyDescent="0.35">
      <c r="A93" s="175"/>
      <c r="B93" s="175"/>
      <c r="C93" s="175"/>
      <c r="D93" s="175"/>
      <c r="E93" s="175"/>
      <c r="F93" s="175"/>
      <c r="G93" s="175"/>
      <c r="H93" s="175"/>
      <c r="I93" s="175"/>
    </row>
    <row r="94" spans="1:9" x14ac:dyDescent="0.35"/>
  </sheetData>
  <sheetProtection formatColumns="0" formatRows="0"/>
  <mergeCells count="56">
    <mergeCell ref="B1:I1"/>
    <mergeCell ref="E36:G36"/>
    <mergeCell ref="E37:G37"/>
    <mergeCell ref="E28:G28"/>
    <mergeCell ref="E39:G39"/>
    <mergeCell ref="B2:D2"/>
    <mergeCell ref="C7:G7"/>
    <mergeCell ref="E33:G33"/>
    <mergeCell ref="C19:D19"/>
    <mergeCell ref="C8:G8"/>
    <mergeCell ref="C18:G18"/>
    <mergeCell ref="C26:D26"/>
    <mergeCell ref="E26:G26"/>
    <mergeCell ref="E38:G38"/>
    <mergeCell ref="B45:I45"/>
    <mergeCell ref="C40:G40"/>
    <mergeCell ref="E19:G19"/>
    <mergeCell ref="C43:G43"/>
    <mergeCell ref="C39:D39"/>
    <mergeCell ref="C41:G41"/>
    <mergeCell ref="E34:G34"/>
    <mergeCell ref="E31:G31"/>
    <mergeCell ref="C23:D23"/>
    <mergeCell ref="C24:D24"/>
    <mergeCell ref="C25:D25"/>
    <mergeCell ref="C42:G42"/>
    <mergeCell ref="C22:D22"/>
    <mergeCell ref="I9:I44"/>
    <mergeCell ref="H91:I91"/>
    <mergeCell ref="H85:I88"/>
    <mergeCell ref="C91:G91"/>
    <mergeCell ref="H56:I60"/>
    <mergeCell ref="H63:I72"/>
    <mergeCell ref="H75:I82"/>
    <mergeCell ref="H48:I53"/>
    <mergeCell ref="E30:G30"/>
    <mergeCell ref="D3:G3"/>
    <mergeCell ref="D4:G4"/>
    <mergeCell ref="D5:G5"/>
    <mergeCell ref="D6:G6"/>
    <mergeCell ref="E29:G29"/>
    <mergeCell ref="C27:D27"/>
    <mergeCell ref="E20:G20"/>
    <mergeCell ref="E21:G21"/>
    <mergeCell ref="E22:G22"/>
    <mergeCell ref="E23:G23"/>
    <mergeCell ref="E24:G24"/>
    <mergeCell ref="E25:G25"/>
    <mergeCell ref="E27:G27"/>
    <mergeCell ref="C21:D21"/>
    <mergeCell ref="D53:G53"/>
    <mergeCell ref="D48:G48"/>
    <mergeCell ref="D49:G49"/>
    <mergeCell ref="D50:G50"/>
    <mergeCell ref="D51:G51"/>
    <mergeCell ref="D52:G52"/>
  </mergeCells>
  <dataValidations count="2">
    <dataValidation type="whole" allowBlank="1" showInputMessage="1" showErrorMessage="1" sqref="E28:E29" xr:uid="{00000000-0002-0000-0400-000000000000}">
      <formula1>0</formula1>
      <formula2>10000</formula2>
    </dataValidation>
    <dataValidation type="decimal" allowBlank="1" showInputMessage="1" showErrorMessage="1" sqref="E37:E38 F37:G37" xr:uid="{00000000-0002-0000-0400-000001000000}">
      <formula1>0.05</formula1>
      <formula2>500000000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21877C1-D233-4B6B-B827-7EABE6F0818C}">
          <x14:formula1>
            <xm:f>'Dropdown Resources'!$A$16:$A$18</xm:f>
          </x14:formula1>
          <xm:sqref>E23:G23 E25:G25</xm:sqref>
        </x14:dataValidation>
        <x14:dataValidation type="list" allowBlank="1" showInputMessage="1" showErrorMessage="1" xr:uid="{2A8FB072-98E2-4255-9FC0-7B18AE8B64B1}">
          <x14:formula1>
            <xm:f>'Dropdown Resources'!$A$26:$A$28</xm:f>
          </x14:formula1>
          <xm:sqref>E27:G27</xm:sqref>
        </x14:dataValidation>
        <x14:dataValidation type="list" allowBlank="1" showInputMessage="1" showErrorMessage="1" xr:uid="{CC5612BD-33A1-4DCB-BF0C-6B2CA073FC55}">
          <x14:formula1>
            <xm:f>'Dropdown Resources'!$A$36:$A$41</xm:f>
          </x14:formula1>
          <xm:sqref>E30:G30</xm:sqref>
        </x14:dataValidation>
        <x14:dataValidation type="list" allowBlank="1" showInputMessage="1" showErrorMessage="1" xr:uid="{00000000-0002-0000-0400-000002000000}">
          <x14:formula1>
            <xm:f>'Dropdown Resources'!$A$46:$A$49</xm:f>
          </x14:formula1>
          <xm:sqref>E31:G32</xm:sqref>
        </x14:dataValidation>
        <x14:dataValidation type="list" allowBlank="1" showInputMessage="1" showErrorMessage="1" promptTitle="Sample type" xr:uid="{C4C800BB-17AD-4609-8A02-2C8A2A1F51C2}">
          <x14:formula1>
            <xm:f>'Dropdown Resources'!$A$3:$A$11</xm:f>
          </x14:formula1>
          <xm:sqref>E19:E20 F19:G19</xm:sqref>
        </x14:dataValidation>
        <x14:dataValidation type="list" allowBlank="1" showInputMessage="1" showErrorMessage="1" xr:uid="{A9853E12-8EBD-4758-B6DC-9B21AB1786DC}">
          <x14:formula1>
            <xm:f>'Dropdown Resources'!$A$21:$A$23</xm:f>
          </x14:formula1>
          <xm:sqref>E26</xm:sqref>
        </x14:dataValidation>
        <x14:dataValidation type="list" allowBlank="1" showInputMessage="1" showErrorMessage="1" xr:uid="{A4B605B7-143E-40F4-A804-9BE210575A37}">
          <x14:formula1>
            <xm:f>'Dropdown Resources'!$A$56:$A$85</xm:f>
          </x14:formula1>
          <xm:sqref>E33:G33</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AO106"/>
  <sheetViews>
    <sheetView zoomScale="70" zoomScaleNormal="70" zoomScalePageLayoutView="55" workbookViewId="0">
      <selection activeCell="I21" sqref="I21"/>
    </sheetView>
  </sheetViews>
  <sheetFormatPr defaultColWidth="8.7265625" defaultRowHeight="15.5" x14ac:dyDescent="0.35"/>
  <cols>
    <col min="1" max="1" width="18" style="141" customWidth="1"/>
    <col min="2" max="2" width="31.7265625" style="141" customWidth="1"/>
    <col min="3" max="3" width="33.7265625" style="141" bestFit="1" customWidth="1"/>
    <col min="4" max="4" width="19.26953125" style="141" customWidth="1"/>
    <col min="5" max="5" width="11.81640625" style="141" bestFit="1" customWidth="1"/>
    <col min="6" max="6" width="18.26953125" style="141" bestFit="1" customWidth="1"/>
    <col min="7" max="7" width="18.1796875" style="141" hidden="1" customWidth="1"/>
    <col min="8" max="9" width="17.453125" style="141" customWidth="1"/>
    <col min="10" max="10" width="14.7265625" style="141" customWidth="1"/>
    <col min="11" max="11" width="16.26953125" style="141" customWidth="1"/>
    <col min="12" max="12" width="16" style="141" bestFit="1" customWidth="1"/>
    <col min="13" max="13" width="11" style="141" customWidth="1"/>
    <col min="14" max="14" width="10.7265625" style="141" customWidth="1"/>
    <col min="15" max="15" width="15.81640625" style="141" customWidth="1"/>
    <col min="16" max="16" width="16.81640625" style="139" customWidth="1"/>
    <col min="17" max="18" width="18.7265625" style="141" customWidth="1"/>
    <col min="19" max="19" width="16.7265625" style="141" bestFit="1" customWidth="1"/>
    <col min="20" max="20" width="16.7265625" style="139" bestFit="1" customWidth="1"/>
    <col min="21" max="21" width="16.81640625" style="139" customWidth="1"/>
    <col min="22" max="22" width="14.1796875" style="139" customWidth="1"/>
    <col min="23" max="23" width="16.7265625" style="141" bestFit="1" customWidth="1"/>
    <col min="24" max="24" width="5" style="141" customWidth="1"/>
    <col min="25" max="25" width="5.26953125" style="141" bestFit="1" customWidth="1"/>
    <col min="26" max="26" width="3" style="141" customWidth="1"/>
    <col min="27" max="34" width="3.453125" style="141" customWidth="1"/>
    <col min="35" max="37" width="3.81640625" style="141" customWidth="1"/>
    <col min="38" max="16384" width="8.7265625" style="141"/>
  </cols>
  <sheetData>
    <row r="1" spans="1:40" s="106" customFormat="1" ht="23.5" x14ac:dyDescent="0.55000000000000004">
      <c r="A1" s="107" t="s">
        <v>106</v>
      </c>
      <c r="B1" s="108"/>
      <c r="C1" s="108"/>
      <c r="D1" s="108"/>
      <c r="E1" s="108"/>
      <c r="F1" s="108"/>
      <c r="G1" s="108"/>
      <c r="H1" s="108"/>
      <c r="I1" s="108"/>
      <c r="S1" s="109"/>
    </row>
    <row r="2" spans="1:40" s="106" customFormat="1" ht="23.5" x14ac:dyDescent="0.35">
      <c r="A2" s="110" t="s">
        <v>107</v>
      </c>
      <c r="B2" s="111"/>
      <c r="C2" s="111"/>
      <c r="D2" s="111"/>
      <c r="E2" s="111"/>
      <c r="F2" s="111"/>
      <c r="G2" s="111"/>
      <c r="H2" s="111"/>
      <c r="I2" s="111"/>
      <c r="J2" s="112"/>
      <c r="K2" s="112"/>
      <c r="S2" s="109"/>
    </row>
    <row r="3" spans="1:40" s="106" customFormat="1" ht="23.5" x14ac:dyDescent="0.35">
      <c r="A3" s="512" t="s">
        <v>1931</v>
      </c>
      <c r="B3" s="512"/>
      <c r="C3" s="512"/>
      <c r="D3" s="512"/>
      <c r="E3" s="512"/>
      <c r="F3" s="512"/>
      <c r="G3" s="512"/>
      <c r="H3" s="512"/>
      <c r="I3" s="512"/>
      <c r="J3" s="512"/>
      <c r="K3" s="512"/>
      <c r="L3" s="512"/>
      <c r="M3" s="512"/>
      <c r="N3" s="512"/>
      <c r="O3" s="512"/>
      <c r="S3" s="109"/>
    </row>
    <row r="4" spans="1:40" s="106" customFormat="1" ht="16" thickBot="1" x14ac:dyDescent="0.4">
      <c r="P4" s="109"/>
      <c r="T4" s="109"/>
      <c r="U4" s="109"/>
      <c r="V4" s="109"/>
    </row>
    <row r="5" spans="1:40" s="113" customFormat="1" ht="24" thickBot="1" x14ac:dyDescent="0.4">
      <c r="A5" s="514" t="s">
        <v>108</v>
      </c>
      <c r="B5" s="515"/>
      <c r="C5" s="515"/>
      <c r="D5" s="516"/>
      <c r="E5" s="514" t="s">
        <v>109</v>
      </c>
      <c r="F5" s="515"/>
      <c r="G5" s="515"/>
      <c r="H5" s="515"/>
      <c r="I5" s="515"/>
      <c r="J5" s="515"/>
      <c r="K5" s="515"/>
      <c r="L5" s="515"/>
      <c r="M5" s="515"/>
      <c r="N5" s="515"/>
      <c r="O5" s="516"/>
      <c r="P5" s="514" t="s">
        <v>110</v>
      </c>
      <c r="Q5" s="515"/>
      <c r="R5" s="515"/>
      <c r="S5" s="515"/>
      <c r="T5" s="515"/>
      <c r="U5" s="515"/>
      <c r="V5" s="516"/>
      <c r="W5" s="306" t="s">
        <v>111</v>
      </c>
    </row>
    <row r="6" spans="1:40" s="114" customFormat="1" ht="147.75" customHeight="1" x14ac:dyDescent="0.35">
      <c r="A6" s="115" t="s">
        <v>112</v>
      </c>
      <c r="B6" s="116" t="s">
        <v>113</v>
      </c>
      <c r="C6" s="117" t="s">
        <v>114</v>
      </c>
      <c r="D6" s="118" t="s">
        <v>115</v>
      </c>
      <c r="E6" s="115" t="s">
        <v>116</v>
      </c>
      <c r="F6" s="119" t="s">
        <v>117</v>
      </c>
      <c r="G6" s="119" t="s">
        <v>118</v>
      </c>
      <c r="H6" s="119" t="s">
        <v>119</v>
      </c>
      <c r="I6" s="120" t="s">
        <v>2098</v>
      </c>
      <c r="J6" s="120" t="s">
        <v>120</v>
      </c>
      <c r="K6" s="120" t="s">
        <v>121</v>
      </c>
      <c r="L6" s="120" t="s">
        <v>122</v>
      </c>
      <c r="M6" s="119" t="s">
        <v>2058</v>
      </c>
      <c r="N6" s="121" t="s">
        <v>2059</v>
      </c>
      <c r="O6" s="122" t="s">
        <v>123</v>
      </c>
      <c r="P6" s="115" t="s">
        <v>124</v>
      </c>
      <c r="Q6" s="119" t="s">
        <v>125</v>
      </c>
      <c r="R6" s="120" t="s">
        <v>2101</v>
      </c>
      <c r="S6" s="120" t="s">
        <v>126</v>
      </c>
      <c r="T6" s="120" t="s">
        <v>127</v>
      </c>
      <c r="U6" s="123" t="s">
        <v>128</v>
      </c>
      <c r="V6" s="124" t="s">
        <v>129</v>
      </c>
      <c r="W6" s="125" t="s">
        <v>130</v>
      </c>
    </row>
    <row r="7" spans="1:40" s="137" customFormat="1" ht="110.25" customHeight="1" x14ac:dyDescent="0.35">
      <c r="A7" s="126" t="s">
        <v>131</v>
      </c>
      <c r="B7" s="127" t="s">
        <v>132</v>
      </c>
      <c r="C7" s="128" t="s">
        <v>133</v>
      </c>
      <c r="D7" s="129" t="s">
        <v>134</v>
      </c>
      <c r="E7" s="126" t="s">
        <v>135</v>
      </c>
      <c r="F7" s="130" t="s">
        <v>136</v>
      </c>
      <c r="G7" s="130"/>
      <c r="H7" s="131" t="s">
        <v>137</v>
      </c>
      <c r="I7" s="132" t="s">
        <v>2099</v>
      </c>
      <c r="J7" s="132" t="s">
        <v>138</v>
      </c>
      <c r="K7" s="132" t="s">
        <v>138</v>
      </c>
      <c r="L7" s="132" t="s">
        <v>139</v>
      </c>
      <c r="M7" s="131" t="s">
        <v>140</v>
      </c>
      <c r="N7" s="131" t="s">
        <v>140</v>
      </c>
      <c r="O7" s="133" t="s">
        <v>1993</v>
      </c>
      <c r="P7" s="126" t="s">
        <v>141</v>
      </c>
      <c r="Q7" s="131" t="s">
        <v>142</v>
      </c>
      <c r="R7" s="132" t="s">
        <v>2102</v>
      </c>
      <c r="S7" s="134" t="s">
        <v>143</v>
      </c>
      <c r="T7" s="134" t="s">
        <v>143</v>
      </c>
      <c r="U7" s="131" t="s">
        <v>144</v>
      </c>
      <c r="V7" s="135" t="s">
        <v>145</v>
      </c>
      <c r="W7" s="136" t="s">
        <v>146</v>
      </c>
      <c r="Y7" s="519" t="s">
        <v>147</v>
      </c>
      <c r="Z7" s="519"/>
      <c r="AA7" s="519"/>
      <c r="AB7" s="519"/>
      <c r="AC7" s="519"/>
      <c r="AD7" s="519"/>
      <c r="AE7" s="519"/>
      <c r="AF7" s="519"/>
      <c r="AG7" s="519"/>
      <c r="AH7" s="519"/>
      <c r="AI7" s="519"/>
      <c r="AJ7" s="519"/>
      <c r="AK7" s="519"/>
    </row>
    <row r="8" spans="1:40" s="138" customFormat="1" ht="36" customHeight="1" thickBot="1" x14ac:dyDescent="0.4">
      <c r="A8" s="221" t="s">
        <v>148</v>
      </c>
      <c r="B8" s="222" t="s">
        <v>149</v>
      </c>
      <c r="C8" s="223">
        <v>1</v>
      </c>
      <c r="D8" s="224" t="s">
        <v>150</v>
      </c>
      <c r="E8" s="225">
        <v>30</v>
      </c>
      <c r="F8" s="226">
        <v>5</v>
      </c>
      <c r="G8" s="226"/>
      <c r="H8" s="226" t="s">
        <v>151</v>
      </c>
      <c r="I8" s="227" t="s">
        <v>2100</v>
      </c>
      <c r="J8" s="227">
        <v>430</v>
      </c>
      <c r="K8" s="228">
        <v>0.9</v>
      </c>
      <c r="L8" s="227" t="s">
        <v>152</v>
      </c>
      <c r="M8" s="229">
        <v>1.9</v>
      </c>
      <c r="N8" s="230">
        <v>2.1</v>
      </c>
      <c r="O8" s="231">
        <v>8.4</v>
      </c>
      <c r="P8" s="225" t="s">
        <v>153</v>
      </c>
      <c r="Q8" s="226" t="s">
        <v>154</v>
      </c>
      <c r="R8" s="227" t="s">
        <v>2103</v>
      </c>
      <c r="S8" s="227" t="s">
        <v>155</v>
      </c>
      <c r="T8" s="227" t="s">
        <v>156</v>
      </c>
      <c r="U8" s="232">
        <v>40</v>
      </c>
      <c r="V8" s="233" t="s">
        <v>157</v>
      </c>
      <c r="W8" s="234" t="s">
        <v>158</v>
      </c>
    </row>
    <row r="9" spans="1:40" s="139" customFormat="1" ht="40.5" customHeight="1" x14ac:dyDescent="0.35">
      <c r="A9" s="203"/>
      <c r="B9" s="520" t="s">
        <v>159</v>
      </c>
      <c r="C9" s="204"/>
      <c r="D9" s="204"/>
      <c r="E9" s="205"/>
      <c r="F9" s="205"/>
      <c r="G9" s="205"/>
      <c r="H9" s="205"/>
      <c r="I9" s="205"/>
      <c r="J9" s="205"/>
      <c r="K9" s="205"/>
      <c r="L9" s="205"/>
      <c r="M9" s="204"/>
      <c r="N9" s="205"/>
      <c r="O9" s="205"/>
      <c r="P9" s="204"/>
      <c r="Q9" s="204"/>
      <c r="R9" s="204"/>
      <c r="S9" s="205"/>
      <c r="T9" s="205"/>
      <c r="U9" s="205"/>
      <c r="V9" s="204"/>
      <c r="W9" s="206"/>
      <c r="Y9" s="523" t="s">
        <v>160</v>
      </c>
      <c r="Z9" s="523"/>
      <c r="AA9" s="523"/>
      <c r="AB9" s="523"/>
      <c r="AC9" s="523"/>
      <c r="AD9" s="523"/>
      <c r="AE9" s="523"/>
      <c r="AF9" s="523"/>
      <c r="AG9" s="523"/>
      <c r="AH9" s="523"/>
      <c r="AI9" s="523"/>
      <c r="AJ9" s="523"/>
      <c r="AK9" s="523"/>
      <c r="AL9" s="523"/>
      <c r="AM9" s="523"/>
      <c r="AN9" s="523"/>
    </row>
    <row r="10" spans="1:40" s="139" customFormat="1" ht="74.25" customHeight="1" x14ac:dyDescent="0.35">
      <c r="A10" s="207"/>
      <c r="B10" s="521"/>
      <c r="C10" s="140"/>
      <c r="D10" s="140"/>
      <c r="M10" s="140"/>
      <c r="P10" s="140"/>
      <c r="Q10" s="140"/>
      <c r="R10" s="140"/>
      <c r="V10" s="140"/>
      <c r="W10" s="208"/>
      <c r="Y10" s="518" t="s">
        <v>2053</v>
      </c>
      <c r="Z10" s="518"/>
      <c r="AA10" s="518"/>
      <c r="AB10" s="518"/>
      <c r="AC10" s="518"/>
      <c r="AD10" s="518"/>
      <c r="AE10" s="518"/>
      <c r="AF10" s="518"/>
      <c r="AG10" s="518"/>
      <c r="AH10" s="518"/>
      <c r="AI10" s="518"/>
      <c r="AJ10" s="518"/>
      <c r="AK10" s="518"/>
    </row>
    <row r="11" spans="1:40" ht="16" thickBot="1" x14ac:dyDescent="0.4">
      <c r="A11" s="209" t="s">
        <v>161</v>
      </c>
      <c r="B11" s="142"/>
      <c r="C11" s="143" t="s">
        <v>162</v>
      </c>
      <c r="D11" s="144" t="s">
        <v>150</v>
      </c>
      <c r="E11" s="142"/>
      <c r="F11" s="145"/>
      <c r="G11" s="145" t="str">
        <f t="shared" ref="G11:G58" si="0">IF(ISBLANK(E11),"",IF(ISBLANK(F11),"",(E11*F11)))</f>
        <v/>
      </c>
      <c r="H11" s="142"/>
      <c r="I11" s="142"/>
      <c r="J11" s="145"/>
      <c r="K11" s="145"/>
      <c r="L11" s="145" t="s">
        <v>78</v>
      </c>
      <c r="M11" s="145"/>
      <c r="N11" s="146"/>
      <c r="O11" s="142"/>
      <c r="P11" s="142"/>
      <c r="Q11" s="147"/>
      <c r="R11" s="147"/>
      <c r="S11" s="142"/>
      <c r="T11" s="142"/>
      <c r="U11" s="142"/>
      <c r="V11" s="142"/>
      <c r="W11" s="210"/>
      <c r="Y11" s="386"/>
      <c r="Z11" s="195">
        <v>1</v>
      </c>
      <c r="AA11" s="195">
        <v>2</v>
      </c>
      <c r="AB11" s="195">
        <v>3</v>
      </c>
      <c r="AC11" s="195">
        <v>4</v>
      </c>
      <c r="AD11" s="195">
        <v>5</v>
      </c>
      <c r="AE11" s="195">
        <v>6</v>
      </c>
      <c r="AF11" s="195">
        <v>7</v>
      </c>
      <c r="AG11" s="195">
        <v>8</v>
      </c>
      <c r="AH11" s="195">
        <v>9</v>
      </c>
      <c r="AI11" s="195">
        <v>10</v>
      </c>
      <c r="AJ11" s="195">
        <v>11</v>
      </c>
      <c r="AK11" s="195">
        <v>12</v>
      </c>
    </row>
    <row r="12" spans="1:40" ht="15.75" customHeight="1" x14ac:dyDescent="0.35">
      <c r="A12" s="209" t="s">
        <v>163</v>
      </c>
      <c r="B12" s="142"/>
      <c r="C12" s="143" t="s">
        <v>162</v>
      </c>
      <c r="D12" s="144" t="s">
        <v>164</v>
      </c>
      <c r="E12" s="142"/>
      <c r="F12" s="145"/>
      <c r="G12" s="145" t="str">
        <f t="shared" si="0"/>
        <v/>
      </c>
      <c r="H12" s="142"/>
      <c r="I12" s="142"/>
      <c r="J12" s="145"/>
      <c r="K12" s="145"/>
      <c r="L12" s="145" t="s">
        <v>78</v>
      </c>
      <c r="M12" s="148"/>
      <c r="N12" s="146"/>
      <c r="O12" s="142"/>
      <c r="P12" s="142"/>
      <c r="Q12" s="147"/>
      <c r="R12" s="147"/>
      <c r="S12" s="142"/>
      <c r="T12" s="142"/>
      <c r="U12" s="142"/>
      <c r="V12" s="142"/>
      <c r="W12" s="210"/>
      <c r="Y12" s="387" t="s">
        <v>165</v>
      </c>
      <c r="Z12" s="91">
        <v>1</v>
      </c>
      <c r="AA12" s="91">
        <v>9</v>
      </c>
      <c r="AB12" s="103">
        <v>17</v>
      </c>
      <c r="AC12" s="103">
        <v>25</v>
      </c>
      <c r="AD12" s="93">
        <v>33</v>
      </c>
      <c r="AE12" s="93">
        <v>41</v>
      </c>
      <c r="AF12" s="92">
        <v>49</v>
      </c>
      <c r="AG12" s="92">
        <v>57</v>
      </c>
      <c r="AH12" s="100">
        <v>65</v>
      </c>
      <c r="AI12" s="100">
        <v>73</v>
      </c>
      <c r="AJ12" s="391">
        <v>81</v>
      </c>
      <c r="AK12" s="392">
        <v>89</v>
      </c>
    </row>
    <row r="13" spans="1:40" x14ac:dyDescent="0.35">
      <c r="A13" s="209" t="s">
        <v>166</v>
      </c>
      <c r="B13" s="142"/>
      <c r="C13" s="143" t="s">
        <v>162</v>
      </c>
      <c r="D13" s="144" t="s">
        <v>167</v>
      </c>
      <c r="E13" s="142"/>
      <c r="F13" s="145"/>
      <c r="G13" s="145" t="str">
        <f t="shared" si="0"/>
        <v/>
      </c>
      <c r="H13" s="142"/>
      <c r="I13" s="142"/>
      <c r="J13" s="145"/>
      <c r="K13" s="145"/>
      <c r="L13" s="145" t="s">
        <v>78</v>
      </c>
      <c r="M13" s="148"/>
      <c r="N13" s="146"/>
      <c r="O13" s="142"/>
      <c r="P13" s="142"/>
      <c r="Q13" s="147"/>
      <c r="R13" s="147"/>
      <c r="S13" s="142"/>
      <c r="T13" s="142"/>
      <c r="U13" s="142"/>
      <c r="V13" s="142"/>
      <c r="W13" s="210"/>
      <c r="Y13" s="388" t="s">
        <v>168</v>
      </c>
      <c r="Z13" s="94">
        <v>2</v>
      </c>
      <c r="AA13" s="94">
        <v>10</v>
      </c>
      <c r="AB13" s="104">
        <v>18</v>
      </c>
      <c r="AC13" s="104">
        <v>26</v>
      </c>
      <c r="AD13" s="96">
        <v>34</v>
      </c>
      <c r="AE13" s="96">
        <v>42</v>
      </c>
      <c r="AF13" s="95">
        <v>50</v>
      </c>
      <c r="AG13" s="95">
        <v>58</v>
      </c>
      <c r="AH13" s="101">
        <v>66</v>
      </c>
      <c r="AI13" s="101">
        <v>74</v>
      </c>
      <c r="AJ13" s="393">
        <v>82</v>
      </c>
      <c r="AK13" s="394">
        <v>90</v>
      </c>
    </row>
    <row r="14" spans="1:40" x14ac:dyDescent="0.35">
      <c r="A14" s="209" t="s">
        <v>169</v>
      </c>
      <c r="B14" s="142"/>
      <c r="C14" s="143" t="s">
        <v>162</v>
      </c>
      <c r="D14" s="144" t="s">
        <v>170</v>
      </c>
      <c r="E14" s="142"/>
      <c r="F14" s="145"/>
      <c r="G14" s="145" t="str">
        <f t="shared" si="0"/>
        <v/>
      </c>
      <c r="H14" s="142"/>
      <c r="I14" s="142"/>
      <c r="J14" s="145"/>
      <c r="K14" s="145"/>
      <c r="L14" s="145" t="s">
        <v>78</v>
      </c>
      <c r="M14" s="148"/>
      <c r="N14" s="146"/>
      <c r="O14" s="142"/>
      <c r="P14" s="142"/>
      <c r="Q14" s="147"/>
      <c r="R14" s="147"/>
      <c r="S14" s="142"/>
      <c r="T14" s="142"/>
      <c r="U14" s="142"/>
      <c r="V14" s="142"/>
      <c r="W14" s="210"/>
      <c r="Y14" s="388" t="s">
        <v>171</v>
      </c>
      <c r="Z14" s="94">
        <v>3</v>
      </c>
      <c r="AA14" s="94">
        <v>11</v>
      </c>
      <c r="AB14" s="104">
        <v>19</v>
      </c>
      <c r="AC14" s="104">
        <v>27</v>
      </c>
      <c r="AD14" s="96">
        <v>35</v>
      </c>
      <c r="AE14" s="96">
        <v>43</v>
      </c>
      <c r="AF14" s="95">
        <v>51</v>
      </c>
      <c r="AG14" s="95">
        <v>59</v>
      </c>
      <c r="AH14" s="101">
        <v>67</v>
      </c>
      <c r="AI14" s="101">
        <v>75</v>
      </c>
      <c r="AJ14" s="393">
        <v>83</v>
      </c>
      <c r="AK14" s="394">
        <v>91</v>
      </c>
    </row>
    <row r="15" spans="1:40" x14ac:dyDescent="0.35">
      <c r="A15" s="209" t="s">
        <v>172</v>
      </c>
      <c r="B15" s="142"/>
      <c r="C15" s="143" t="s">
        <v>162</v>
      </c>
      <c r="D15" s="144" t="s">
        <v>173</v>
      </c>
      <c r="E15" s="142"/>
      <c r="F15" s="145"/>
      <c r="G15" s="145" t="str">
        <f t="shared" si="0"/>
        <v/>
      </c>
      <c r="H15" s="142"/>
      <c r="I15" s="142"/>
      <c r="J15" s="145"/>
      <c r="K15" s="145"/>
      <c r="L15" s="145" t="s">
        <v>78</v>
      </c>
      <c r="M15" s="148"/>
      <c r="N15" s="146"/>
      <c r="O15" s="142"/>
      <c r="P15" s="142"/>
      <c r="Q15" s="147"/>
      <c r="R15" s="147"/>
      <c r="S15" s="142"/>
      <c r="T15" s="142"/>
      <c r="U15" s="142"/>
      <c r="V15" s="142"/>
      <c r="W15" s="210"/>
      <c r="Y15" s="388" t="s">
        <v>174</v>
      </c>
      <c r="Z15" s="94">
        <v>4</v>
      </c>
      <c r="AA15" s="94">
        <v>12</v>
      </c>
      <c r="AB15" s="104">
        <v>20</v>
      </c>
      <c r="AC15" s="104">
        <v>28</v>
      </c>
      <c r="AD15" s="96">
        <v>36</v>
      </c>
      <c r="AE15" s="96">
        <v>44</v>
      </c>
      <c r="AF15" s="95">
        <v>52</v>
      </c>
      <c r="AG15" s="95">
        <v>60</v>
      </c>
      <c r="AH15" s="101">
        <v>68</v>
      </c>
      <c r="AI15" s="101">
        <v>76</v>
      </c>
      <c r="AJ15" s="393">
        <v>84</v>
      </c>
      <c r="AK15" s="394">
        <v>92</v>
      </c>
    </row>
    <row r="16" spans="1:40" x14ac:dyDescent="0.35">
      <c r="A16" s="209" t="s">
        <v>175</v>
      </c>
      <c r="B16" s="142"/>
      <c r="C16" s="143" t="s">
        <v>162</v>
      </c>
      <c r="D16" s="144" t="s">
        <v>176</v>
      </c>
      <c r="E16" s="142"/>
      <c r="F16" s="145"/>
      <c r="G16" s="145" t="str">
        <f t="shared" si="0"/>
        <v/>
      </c>
      <c r="H16" s="142"/>
      <c r="I16" s="142"/>
      <c r="J16" s="145"/>
      <c r="K16" s="145"/>
      <c r="L16" s="145" t="s">
        <v>78</v>
      </c>
      <c r="M16" s="148"/>
      <c r="N16" s="146"/>
      <c r="O16" s="142"/>
      <c r="P16" s="142"/>
      <c r="Q16" s="147"/>
      <c r="R16" s="147"/>
      <c r="S16" s="142"/>
      <c r="T16" s="142"/>
      <c r="U16" s="142"/>
      <c r="V16" s="142"/>
      <c r="W16" s="210"/>
      <c r="Y16" s="388" t="s">
        <v>177</v>
      </c>
      <c r="Z16" s="94">
        <v>5</v>
      </c>
      <c r="AA16" s="94">
        <v>13</v>
      </c>
      <c r="AB16" s="104">
        <v>21</v>
      </c>
      <c r="AC16" s="104">
        <v>29</v>
      </c>
      <c r="AD16" s="96">
        <v>37</v>
      </c>
      <c r="AE16" s="96">
        <v>45</v>
      </c>
      <c r="AF16" s="95">
        <v>53</v>
      </c>
      <c r="AG16" s="95">
        <v>61</v>
      </c>
      <c r="AH16" s="101">
        <v>69</v>
      </c>
      <c r="AI16" s="101">
        <v>77</v>
      </c>
      <c r="AJ16" s="393">
        <v>85</v>
      </c>
      <c r="AK16" s="394">
        <v>93</v>
      </c>
    </row>
    <row r="17" spans="1:41" x14ac:dyDescent="0.35">
      <c r="A17" s="209" t="s">
        <v>178</v>
      </c>
      <c r="B17" s="142"/>
      <c r="C17" s="143" t="s">
        <v>162</v>
      </c>
      <c r="D17" s="144" t="s">
        <v>179</v>
      </c>
      <c r="E17" s="142"/>
      <c r="F17" s="145"/>
      <c r="G17" s="145" t="str">
        <f t="shared" si="0"/>
        <v/>
      </c>
      <c r="H17" s="142"/>
      <c r="I17" s="142"/>
      <c r="J17" s="145"/>
      <c r="K17" s="145"/>
      <c r="L17" s="145" t="s">
        <v>78</v>
      </c>
      <c r="M17" s="148"/>
      <c r="N17" s="146"/>
      <c r="O17" s="142"/>
      <c r="P17" s="142"/>
      <c r="Q17" s="147"/>
      <c r="R17" s="147"/>
      <c r="S17" s="142"/>
      <c r="T17" s="142"/>
      <c r="U17" s="142"/>
      <c r="V17" s="142"/>
      <c r="W17" s="210"/>
      <c r="Y17" s="388" t="s">
        <v>180</v>
      </c>
      <c r="Z17" s="94">
        <v>6</v>
      </c>
      <c r="AA17" s="94">
        <v>14</v>
      </c>
      <c r="AB17" s="104">
        <v>22</v>
      </c>
      <c r="AC17" s="104">
        <v>30</v>
      </c>
      <c r="AD17" s="96">
        <v>38</v>
      </c>
      <c r="AE17" s="96">
        <v>46</v>
      </c>
      <c r="AF17" s="95">
        <v>54</v>
      </c>
      <c r="AG17" s="95">
        <v>62</v>
      </c>
      <c r="AH17" s="101">
        <v>70</v>
      </c>
      <c r="AI17" s="101">
        <v>78</v>
      </c>
      <c r="AJ17" s="393">
        <v>86</v>
      </c>
      <c r="AK17" s="394">
        <v>94</v>
      </c>
    </row>
    <row r="18" spans="1:41" x14ac:dyDescent="0.35">
      <c r="A18" s="209" t="s">
        <v>181</v>
      </c>
      <c r="B18" s="142"/>
      <c r="C18" s="143" t="s">
        <v>162</v>
      </c>
      <c r="D18" s="144" t="s">
        <v>182</v>
      </c>
      <c r="E18" s="142"/>
      <c r="F18" s="145"/>
      <c r="G18" s="145" t="str">
        <f t="shared" si="0"/>
        <v/>
      </c>
      <c r="H18" s="142"/>
      <c r="I18" s="142"/>
      <c r="J18" s="145"/>
      <c r="K18" s="145"/>
      <c r="L18" s="145" t="s">
        <v>78</v>
      </c>
      <c r="M18" s="148"/>
      <c r="N18" s="146"/>
      <c r="O18" s="142"/>
      <c r="P18" s="142"/>
      <c r="Q18" s="147"/>
      <c r="R18" s="147"/>
      <c r="S18" s="142"/>
      <c r="T18" s="142"/>
      <c r="U18" s="142"/>
      <c r="V18" s="142"/>
      <c r="W18" s="210"/>
      <c r="Y18" s="388" t="s">
        <v>183</v>
      </c>
      <c r="Z18" s="94">
        <v>7</v>
      </c>
      <c r="AA18" s="94">
        <v>15</v>
      </c>
      <c r="AB18" s="104">
        <v>23</v>
      </c>
      <c r="AC18" s="104">
        <v>31</v>
      </c>
      <c r="AD18" s="96">
        <v>39</v>
      </c>
      <c r="AE18" s="96">
        <v>47</v>
      </c>
      <c r="AF18" s="95">
        <v>55</v>
      </c>
      <c r="AG18" s="95">
        <v>63</v>
      </c>
      <c r="AH18" s="101">
        <v>71</v>
      </c>
      <c r="AI18" s="101">
        <v>79</v>
      </c>
      <c r="AJ18" s="393">
        <v>87</v>
      </c>
      <c r="AK18" s="394">
        <v>95</v>
      </c>
    </row>
    <row r="19" spans="1:41" ht="16" thickBot="1" x14ac:dyDescent="0.4">
      <c r="A19" s="209" t="s">
        <v>184</v>
      </c>
      <c r="B19" s="142"/>
      <c r="C19" s="143" t="s">
        <v>185</v>
      </c>
      <c r="D19" s="144" t="s">
        <v>186</v>
      </c>
      <c r="E19" s="142"/>
      <c r="F19" s="145"/>
      <c r="G19" s="145" t="str">
        <f t="shared" si="0"/>
        <v/>
      </c>
      <c r="H19" s="142"/>
      <c r="I19" s="142"/>
      <c r="J19" s="145"/>
      <c r="K19" s="145"/>
      <c r="L19" s="145" t="s">
        <v>78</v>
      </c>
      <c r="M19" s="148"/>
      <c r="N19" s="146"/>
      <c r="O19" s="142"/>
      <c r="P19" s="142"/>
      <c r="Q19" s="147"/>
      <c r="R19" s="147"/>
      <c r="S19" s="142"/>
      <c r="T19" s="142"/>
      <c r="U19" s="142"/>
      <c r="V19" s="142"/>
      <c r="W19" s="210"/>
      <c r="Y19" s="389" t="s">
        <v>187</v>
      </c>
      <c r="Z19" s="97">
        <v>8</v>
      </c>
      <c r="AA19" s="97">
        <v>16</v>
      </c>
      <c r="AB19" s="105">
        <v>24</v>
      </c>
      <c r="AC19" s="105">
        <v>32</v>
      </c>
      <c r="AD19" s="99">
        <v>40</v>
      </c>
      <c r="AE19" s="99">
        <v>48</v>
      </c>
      <c r="AF19" s="98">
        <v>56</v>
      </c>
      <c r="AG19" s="98">
        <v>64</v>
      </c>
      <c r="AH19" s="102">
        <v>72</v>
      </c>
      <c r="AI19" s="102">
        <v>80</v>
      </c>
      <c r="AJ19" s="395">
        <v>88</v>
      </c>
      <c r="AK19" s="396">
        <v>96</v>
      </c>
    </row>
    <row r="20" spans="1:41" x14ac:dyDescent="0.35">
      <c r="A20" s="209" t="s">
        <v>188</v>
      </c>
      <c r="B20" s="142"/>
      <c r="C20" s="143" t="s">
        <v>185</v>
      </c>
      <c r="D20" s="144" t="s">
        <v>189</v>
      </c>
      <c r="E20" s="142"/>
      <c r="F20" s="145"/>
      <c r="G20" s="145" t="str">
        <f t="shared" si="0"/>
        <v/>
      </c>
      <c r="H20" s="142"/>
      <c r="I20" s="142"/>
      <c r="J20" s="145"/>
      <c r="K20" s="145"/>
      <c r="L20" s="145" t="s">
        <v>78</v>
      </c>
      <c r="M20" s="148"/>
      <c r="N20" s="146"/>
      <c r="O20" s="142"/>
      <c r="P20" s="142"/>
      <c r="Q20" s="147"/>
      <c r="R20" s="147"/>
      <c r="S20" s="142"/>
      <c r="T20" s="142"/>
      <c r="U20" s="142"/>
      <c r="V20" s="142"/>
      <c r="W20" s="210"/>
    </row>
    <row r="21" spans="1:41" x14ac:dyDescent="0.35">
      <c r="A21" s="209" t="s">
        <v>190</v>
      </c>
      <c r="B21" s="142"/>
      <c r="C21" s="143" t="s">
        <v>185</v>
      </c>
      <c r="D21" s="144" t="s">
        <v>191</v>
      </c>
      <c r="E21" s="142"/>
      <c r="F21" s="145"/>
      <c r="G21" s="145" t="str">
        <f t="shared" si="0"/>
        <v/>
      </c>
      <c r="H21" s="142"/>
      <c r="I21" s="142"/>
      <c r="J21" s="145"/>
      <c r="K21" s="145"/>
      <c r="L21" s="145" t="s">
        <v>78</v>
      </c>
      <c r="M21" s="148"/>
      <c r="N21" s="146"/>
      <c r="O21" s="142"/>
      <c r="P21" s="142"/>
      <c r="Q21" s="147"/>
      <c r="R21" s="147"/>
      <c r="S21" s="142"/>
      <c r="T21" s="142"/>
      <c r="U21" s="142"/>
      <c r="V21" s="142"/>
      <c r="W21" s="210"/>
    </row>
    <row r="22" spans="1:41" x14ac:dyDescent="0.35">
      <c r="A22" s="209" t="s">
        <v>192</v>
      </c>
      <c r="B22" s="142"/>
      <c r="C22" s="143" t="s">
        <v>185</v>
      </c>
      <c r="D22" s="144" t="s">
        <v>193</v>
      </c>
      <c r="E22" s="142"/>
      <c r="F22" s="145"/>
      <c r="G22" s="145" t="str">
        <f t="shared" si="0"/>
        <v/>
      </c>
      <c r="H22" s="142"/>
      <c r="I22" s="142"/>
      <c r="J22" s="145"/>
      <c r="K22" s="145"/>
      <c r="L22" s="145" t="s">
        <v>78</v>
      </c>
      <c r="M22" s="148"/>
      <c r="N22" s="146"/>
      <c r="O22" s="142"/>
      <c r="P22" s="142"/>
      <c r="Q22" s="147"/>
      <c r="R22" s="147"/>
      <c r="S22" s="142"/>
      <c r="T22" s="142"/>
      <c r="U22" s="142"/>
      <c r="V22" s="142"/>
      <c r="W22" s="210"/>
      <c r="Y22" s="522" t="s">
        <v>2022</v>
      </c>
      <c r="Z22" s="522"/>
      <c r="AA22" s="522"/>
      <c r="AB22" s="522"/>
      <c r="AC22" s="522"/>
      <c r="AD22" s="522"/>
      <c r="AE22" s="522"/>
      <c r="AF22" s="522"/>
      <c r="AG22" s="522"/>
      <c r="AH22" s="522"/>
      <c r="AI22" s="522"/>
      <c r="AJ22" s="522"/>
      <c r="AK22" s="522"/>
      <c r="AL22" s="522"/>
      <c r="AM22" s="522"/>
      <c r="AN22" s="522"/>
      <c r="AO22" s="522"/>
    </row>
    <row r="23" spans="1:41" x14ac:dyDescent="0.35">
      <c r="A23" s="209" t="s">
        <v>194</v>
      </c>
      <c r="B23" s="142"/>
      <c r="C23" s="143" t="s">
        <v>185</v>
      </c>
      <c r="D23" s="144" t="s">
        <v>195</v>
      </c>
      <c r="E23" s="142"/>
      <c r="F23" s="145"/>
      <c r="G23" s="145" t="str">
        <f t="shared" si="0"/>
        <v/>
      </c>
      <c r="H23" s="142"/>
      <c r="I23" s="142"/>
      <c r="J23" s="145"/>
      <c r="K23" s="145"/>
      <c r="L23" s="145" t="s">
        <v>78</v>
      </c>
      <c r="M23" s="148"/>
      <c r="N23" s="146"/>
      <c r="O23" s="142"/>
      <c r="P23" s="142"/>
      <c r="Q23" s="147"/>
      <c r="R23" s="147"/>
      <c r="S23" s="142"/>
      <c r="T23" s="142"/>
      <c r="U23" s="142"/>
      <c r="V23" s="142"/>
      <c r="W23" s="210"/>
      <c r="Y23" s="517" t="s">
        <v>196</v>
      </c>
      <c r="Z23" s="517"/>
      <c r="AA23" s="517"/>
      <c r="AB23" s="517"/>
      <c r="AC23" s="517"/>
      <c r="AD23" s="517"/>
      <c r="AE23" s="517"/>
      <c r="AF23" s="517"/>
      <c r="AG23" s="517"/>
      <c r="AH23" s="517"/>
      <c r="AI23" s="517"/>
      <c r="AJ23" s="517"/>
      <c r="AK23" s="517"/>
    </row>
    <row r="24" spans="1:41" ht="16" thickBot="1" x14ac:dyDescent="0.4">
      <c r="A24" s="209" t="s">
        <v>197</v>
      </c>
      <c r="B24" s="142"/>
      <c r="C24" s="143" t="s">
        <v>185</v>
      </c>
      <c r="D24" s="149" t="s">
        <v>198</v>
      </c>
      <c r="E24" s="142"/>
      <c r="F24" s="145"/>
      <c r="G24" s="145" t="str">
        <f t="shared" si="0"/>
        <v/>
      </c>
      <c r="H24" s="142"/>
      <c r="I24" s="142"/>
      <c r="J24" s="145"/>
      <c r="K24" s="145"/>
      <c r="L24" s="145" t="s">
        <v>78</v>
      </c>
      <c r="M24" s="148"/>
      <c r="N24" s="146"/>
      <c r="O24" s="142"/>
      <c r="P24" s="142"/>
      <c r="Q24" s="147"/>
      <c r="R24" s="147"/>
      <c r="S24" s="142"/>
      <c r="T24" s="142"/>
      <c r="U24" s="142"/>
      <c r="V24" s="142"/>
      <c r="W24" s="210"/>
      <c r="Y24" s="169"/>
      <c r="Z24" s="195">
        <v>1</v>
      </c>
      <c r="AA24" s="195">
        <v>2</v>
      </c>
      <c r="AB24" s="195">
        <v>3</v>
      </c>
      <c r="AC24" s="195">
        <v>4</v>
      </c>
      <c r="AD24" s="195">
        <v>5</v>
      </c>
      <c r="AE24" s="195">
        <v>6</v>
      </c>
      <c r="AF24" s="195">
        <v>7</v>
      </c>
      <c r="AG24" s="195">
        <v>8</v>
      </c>
      <c r="AH24" s="195">
        <v>9</v>
      </c>
      <c r="AI24" s="195">
        <v>10</v>
      </c>
      <c r="AJ24" s="195">
        <v>11</v>
      </c>
      <c r="AK24" s="197">
        <v>12</v>
      </c>
    </row>
    <row r="25" spans="1:41" x14ac:dyDescent="0.35">
      <c r="A25" s="209" t="s">
        <v>199</v>
      </c>
      <c r="B25" s="142"/>
      <c r="C25" s="143" t="s">
        <v>185</v>
      </c>
      <c r="D25" s="149" t="s">
        <v>200</v>
      </c>
      <c r="E25" s="142"/>
      <c r="F25" s="145"/>
      <c r="G25" s="145" t="str">
        <f t="shared" si="0"/>
        <v/>
      </c>
      <c r="H25" s="142"/>
      <c r="I25" s="142"/>
      <c r="J25" s="145"/>
      <c r="K25" s="145"/>
      <c r="L25" s="145" t="s">
        <v>78</v>
      </c>
      <c r="M25" s="148"/>
      <c r="N25" s="146"/>
      <c r="O25" s="142"/>
      <c r="P25" s="142"/>
      <c r="Q25" s="147"/>
      <c r="R25" s="147"/>
      <c r="S25" s="142"/>
      <c r="T25" s="142"/>
      <c r="U25" s="142"/>
      <c r="V25" s="142"/>
      <c r="W25" s="210"/>
      <c r="Y25" s="196" t="s">
        <v>165</v>
      </c>
      <c r="Z25" s="166">
        <v>1</v>
      </c>
      <c r="AA25" s="167">
        <v>2</v>
      </c>
      <c r="AB25" s="167">
        <v>3</v>
      </c>
      <c r="AC25" s="167">
        <v>4</v>
      </c>
      <c r="AD25" s="167">
        <v>5</v>
      </c>
      <c r="AE25" s="167">
        <v>6</v>
      </c>
      <c r="AF25" s="167">
        <v>7</v>
      </c>
      <c r="AG25" s="167">
        <v>8</v>
      </c>
      <c r="AH25" s="167">
        <v>9</v>
      </c>
      <c r="AI25" s="167">
        <v>10</v>
      </c>
      <c r="AJ25" s="167">
        <v>11</v>
      </c>
      <c r="AK25" s="172">
        <v>12</v>
      </c>
    </row>
    <row r="26" spans="1:41" x14ac:dyDescent="0.35">
      <c r="A26" s="209" t="s">
        <v>201</v>
      </c>
      <c r="B26" s="142"/>
      <c r="C26" s="143" t="s">
        <v>185</v>
      </c>
      <c r="D26" s="149" t="s">
        <v>202</v>
      </c>
      <c r="E26" s="142"/>
      <c r="F26" s="145"/>
      <c r="G26" s="145" t="str">
        <f t="shared" si="0"/>
        <v/>
      </c>
      <c r="H26" s="142"/>
      <c r="I26" s="142"/>
      <c r="J26" s="145"/>
      <c r="K26" s="145"/>
      <c r="L26" s="145" t="s">
        <v>78</v>
      </c>
      <c r="M26" s="148"/>
      <c r="N26" s="146"/>
      <c r="O26" s="142"/>
      <c r="P26" s="142"/>
      <c r="Q26" s="147"/>
      <c r="R26" s="147"/>
      <c r="S26" s="142"/>
      <c r="T26" s="142"/>
      <c r="U26" s="142"/>
      <c r="V26" s="142"/>
      <c r="W26" s="210"/>
      <c r="Y26" s="196" t="s">
        <v>168</v>
      </c>
      <c r="Z26" s="168">
        <v>13</v>
      </c>
      <c r="AA26" s="169">
        <v>14</v>
      </c>
      <c r="AB26" s="169">
        <v>15</v>
      </c>
      <c r="AC26" s="169">
        <v>16</v>
      </c>
      <c r="AD26" s="169">
        <v>17</v>
      </c>
      <c r="AE26" s="169">
        <v>18</v>
      </c>
      <c r="AF26" s="169">
        <v>19</v>
      </c>
      <c r="AG26" s="169">
        <v>20</v>
      </c>
      <c r="AH26" s="169">
        <v>21</v>
      </c>
      <c r="AI26" s="169">
        <v>22</v>
      </c>
      <c r="AJ26" s="169">
        <v>23</v>
      </c>
      <c r="AK26" s="173">
        <v>24</v>
      </c>
    </row>
    <row r="27" spans="1:41" x14ac:dyDescent="0.35">
      <c r="A27" s="209" t="s">
        <v>203</v>
      </c>
      <c r="B27" s="150"/>
      <c r="C27" s="143" t="s">
        <v>204</v>
      </c>
      <c r="D27" s="161" t="s">
        <v>205</v>
      </c>
      <c r="E27" s="142"/>
      <c r="F27" s="145"/>
      <c r="G27" s="145" t="str">
        <f t="shared" si="0"/>
        <v/>
      </c>
      <c r="H27" s="142"/>
      <c r="I27" s="142"/>
      <c r="J27" s="145"/>
      <c r="K27" s="145"/>
      <c r="L27" s="145" t="s">
        <v>78</v>
      </c>
      <c r="M27" s="148"/>
      <c r="N27" s="146"/>
      <c r="O27" s="142"/>
      <c r="P27" s="142"/>
      <c r="Q27" s="147"/>
      <c r="R27" s="147"/>
      <c r="S27" s="142"/>
      <c r="T27" s="142"/>
      <c r="U27" s="142"/>
      <c r="V27" s="142"/>
      <c r="W27" s="210"/>
      <c r="Y27" s="196" t="s">
        <v>171</v>
      </c>
      <c r="Z27" s="168">
        <v>25</v>
      </c>
      <c r="AA27" s="169">
        <v>26</v>
      </c>
      <c r="AB27" s="169">
        <v>27</v>
      </c>
      <c r="AC27" s="169">
        <v>28</v>
      </c>
      <c r="AD27" s="169">
        <v>29</v>
      </c>
      <c r="AE27" s="169">
        <v>30</v>
      </c>
      <c r="AF27" s="169">
        <v>31</v>
      </c>
      <c r="AG27" s="169">
        <v>32</v>
      </c>
      <c r="AH27" s="169">
        <v>33</v>
      </c>
      <c r="AI27" s="169">
        <v>34</v>
      </c>
      <c r="AJ27" s="169">
        <v>35</v>
      </c>
      <c r="AK27" s="173">
        <v>36</v>
      </c>
    </row>
    <row r="28" spans="1:41" x14ac:dyDescent="0.35">
      <c r="A28" s="209" t="s">
        <v>206</v>
      </c>
      <c r="B28" s="150"/>
      <c r="C28" s="143" t="s">
        <v>204</v>
      </c>
      <c r="D28" s="161" t="s">
        <v>207</v>
      </c>
      <c r="E28" s="142"/>
      <c r="F28" s="145"/>
      <c r="G28" s="145" t="str">
        <f t="shared" si="0"/>
        <v/>
      </c>
      <c r="H28" s="142"/>
      <c r="I28" s="142"/>
      <c r="J28" s="145"/>
      <c r="K28" s="145"/>
      <c r="L28" s="145" t="s">
        <v>78</v>
      </c>
      <c r="M28" s="148"/>
      <c r="N28" s="146"/>
      <c r="O28" s="142"/>
      <c r="P28" s="142"/>
      <c r="Q28" s="147"/>
      <c r="R28" s="147"/>
      <c r="S28" s="142"/>
      <c r="T28" s="142"/>
      <c r="U28" s="142"/>
      <c r="V28" s="142"/>
      <c r="W28" s="210"/>
      <c r="Y28" s="196" t="s">
        <v>174</v>
      </c>
      <c r="Z28" s="168">
        <v>37</v>
      </c>
      <c r="AA28" s="169">
        <v>38</v>
      </c>
      <c r="AB28" s="169">
        <v>39</v>
      </c>
      <c r="AC28" s="169">
        <v>40</v>
      </c>
      <c r="AD28" s="169">
        <v>41</v>
      </c>
      <c r="AE28" s="169">
        <v>42</v>
      </c>
      <c r="AF28" s="169">
        <v>43</v>
      </c>
      <c r="AG28" s="169">
        <v>44</v>
      </c>
      <c r="AH28" s="169">
        <v>45</v>
      </c>
      <c r="AI28" s="169">
        <v>46</v>
      </c>
      <c r="AJ28" s="169">
        <v>47</v>
      </c>
      <c r="AK28" s="173">
        <v>48</v>
      </c>
    </row>
    <row r="29" spans="1:41" x14ac:dyDescent="0.35">
      <c r="A29" s="209" t="s">
        <v>208</v>
      </c>
      <c r="B29" s="150"/>
      <c r="C29" s="143" t="s">
        <v>204</v>
      </c>
      <c r="D29" s="161" t="s">
        <v>209</v>
      </c>
      <c r="E29" s="142"/>
      <c r="F29" s="145"/>
      <c r="G29" s="145" t="str">
        <f t="shared" si="0"/>
        <v/>
      </c>
      <c r="H29" s="142"/>
      <c r="I29" s="142"/>
      <c r="J29" s="145"/>
      <c r="K29" s="145"/>
      <c r="L29" s="145" t="s">
        <v>78</v>
      </c>
      <c r="M29" s="148"/>
      <c r="N29" s="146"/>
      <c r="O29" s="142"/>
      <c r="P29" s="142"/>
      <c r="Q29" s="147"/>
      <c r="R29" s="147"/>
      <c r="S29" s="142"/>
      <c r="T29" s="142"/>
      <c r="U29" s="142"/>
      <c r="V29" s="142"/>
      <c r="W29" s="210"/>
      <c r="Y29" s="196" t="s">
        <v>177</v>
      </c>
      <c r="Z29" s="168">
        <v>49</v>
      </c>
      <c r="AA29" s="169">
        <v>50</v>
      </c>
      <c r="AB29" s="169">
        <v>51</v>
      </c>
      <c r="AC29" s="169">
        <v>52</v>
      </c>
      <c r="AD29" s="169">
        <v>53</v>
      </c>
      <c r="AE29" s="169">
        <v>54</v>
      </c>
      <c r="AF29" s="169">
        <v>55</v>
      </c>
      <c r="AG29" s="169">
        <v>56</v>
      </c>
      <c r="AH29" s="169">
        <v>57</v>
      </c>
      <c r="AI29" s="169">
        <v>58</v>
      </c>
      <c r="AJ29" s="169">
        <v>59</v>
      </c>
      <c r="AK29" s="173">
        <v>60</v>
      </c>
    </row>
    <row r="30" spans="1:41" x14ac:dyDescent="0.35">
      <c r="A30" s="209" t="s">
        <v>210</v>
      </c>
      <c r="B30" s="150"/>
      <c r="C30" s="143" t="s">
        <v>204</v>
      </c>
      <c r="D30" s="161" t="s">
        <v>211</v>
      </c>
      <c r="E30" s="142"/>
      <c r="F30" s="145"/>
      <c r="G30" s="145" t="str">
        <f t="shared" si="0"/>
        <v/>
      </c>
      <c r="H30" s="142"/>
      <c r="I30" s="142"/>
      <c r="J30" s="145"/>
      <c r="K30" s="145"/>
      <c r="L30" s="145" t="s">
        <v>78</v>
      </c>
      <c r="M30" s="145"/>
      <c r="N30" s="146"/>
      <c r="O30" s="142"/>
      <c r="P30" s="142"/>
      <c r="Q30" s="147"/>
      <c r="R30" s="147"/>
      <c r="S30" s="142"/>
      <c r="T30" s="142"/>
      <c r="U30" s="142"/>
      <c r="V30" s="142"/>
      <c r="W30" s="210"/>
      <c r="Y30" s="196" t="s">
        <v>180</v>
      </c>
      <c r="Z30" s="168">
        <v>61</v>
      </c>
      <c r="AA30" s="169">
        <v>62</v>
      </c>
      <c r="AB30" s="169">
        <v>63</v>
      </c>
      <c r="AC30" s="169">
        <v>64</v>
      </c>
      <c r="AD30" s="169">
        <v>65</v>
      </c>
      <c r="AE30" s="169">
        <v>66</v>
      </c>
      <c r="AF30" s="169">
        <v>67</v>
      </c>
      <c r="AG30" s="169">
        <v>68</v>
      </c>
      <c r="AH30" s="169">
        <v>69</v>
      </c>
      <c r="AI30" s="169">
        <v>70</v>
      </c>
      <c r="AJ30" s="169">
        <v>71</v>
      </c>
      <c r="AK30" s="173">
        <v>72</v>
      </c>
    </row>
    <row r="31" spans="1:41" x14ac:dyDescent="0.35">
      <c r="A31" s="209" t="s">
        <v>212</v>
      </c>
      <c r="B31" s="150"/>
      <c r="C31" s="143" t="s">
        <v>204</v>
      </c>
      <c r="D31" s="161" t="s">
        <v>213</v>
      </c>
      <c r="E31" s="142"/>
      <c r="F31" s="142"/>
      <c r="G31" s="145" t="str">
        <f t="shared" si="0"/>
        <v/>
      </c>
      <c r="H31" s="142"/>
      <c r="I31" s="142"/>
      <c r="J31" s="142"/>
      <c r="K31" s="142"/>
      <c r="L31" s="145" t="s">
        <v>78</v>
      </c>
      <c r="M31" s="150"/>
      <c r="N31" s="142"/>
      <c r="O31" s="142"/>
      <c r="P31" s="142"/>
      <c r="Q31" s="147"/>
      <c r="R31" s="147"/>
      <c r="S31" s="142"/>
      <c r="T31" s="142"/>
      <c r="U31" s="142"/>
      <c r="V31" s="142"/>
      <c r="W31" s="210"/>
      <c r="Y31" s="196" t="s">
        <v>183</v>
      </c>
      <c r="Z31" s="168">
        <v>73</v>
      </c>
      <c r="AA31" s="169">
        <v>74</v>
      </c>
      <c r="AB31" s="169">
        <v>75</v>
      </c>
      <c r="AC31" s="169">
        <v>76</v>
      </c>
      <c r="AD31" s="169">
        <v>77</v>
      </c>
      <c r="AE31" s="169">
        <v>78</v>
      </c>
      <c r="AF31" s="169">
        <v>79</v>
      </c>
      <c r="AG31" s="169">
        <v>80</v>
      </c>
      <c r="AH31" s="169">
        <v>81</v>
      </c>
      <c r="AI31" s="169">
        <v>82</v>
      </c>
      <c r="AJ31" s="169">
        <v>83</v>
      </c>
      <c r="AK31" s="173">
        <v>84</v>
      </c>
    </row>
    <row r="32" spans="1:41" ht="16" thickBot="1" x14ac:dyDescent="0.4">
      <c r="A32" s="209" t="s">
        <v>214</v>
      </c>
      <c r="B32" s="150"/>
      <c r="C32" s="143" t="s">
        <v>204</v>
      </c>
      <c r="D32" s="161" t="s">
        <v>215</v>
      </c>
      <c r="E32" s="142"/>
      <c r="F32" s="142"/>
      <c r="G32" s="145" t="str">
        <f t="shared" si="0"/>
        <v/>
      </c>
      <c r="H32" s="142"/>
      <c r="I32" s="142"/>
      <c r="J32" s="142"/>
      <c r="K32" s="142"/>
      <c r="L32" s="145" t="s">
        <v>78</v>
      </c>
      <c r="M32" s="150"/>
      <c r="N32" s="142"/>
      <c r="O32" s="142"/>
      <c r="P32" s="142"/>
      <c r="Q32" s="147"/>
      <c r="R32" s="147"/>
      <c r="S32" s="142"/>
      <c r="T32" s="142"/>
      <c r="U32" s="142"/>
      <c r="V32" s="142"/>
      <c r="W32" s="210"/>
      <c r="Y32" s="196" t="s">
        <v>187</v>
      </c>
      <c r="Z32" s="170">
        <v>85</v>
      </c>
      <c r="AA32" s="171">
        <v>86</v>
      </c>
      <c r="AB32" s="171">
        <v>87</v>
      </c>
      <c r="AC32" s="171">
        <v>88</v>
      </c>
      <c r="AD32" s="171">
        <v>89</v>
      </c>
      <c r="AE32" s="171">
        <v>90</v>
      </c>
      <c r="AF32" s="171">
        <v>91</v>
      </c>
      <c r="AG32" s="171">
        <v>92</v>
      </c>
      <c r="AH32" s="171">
        <v>93</v>
      </c>
      <c r="AI32" s="171">
        <v>94</v>
      </c>
      <c r="AJ32" s="171">
        <v>95</v>
      </c>
      <c r="AK32" s="174">
        <v>96</v>
      </c>
    </row>
    <row r="33" spans="1:37" x14ac:dyDescent="0.35">
      <c r="A33" s="209" t="s">
        <v>216</v>
      </c>
      <c r="B33" s="150"/>
      <c r="C33" s="143" t="s">
        <v>204</v>
      </c>
      <c r="D33" s="161" t="s">
        <v>217</v>
      </c>
      <c r="E33" s="142"/>
      <c r="F33" s="142"/>
      <c r="G33" s="145" t="str">
        <f t="shared" si="0"/>
        <v/>
      </c>
      <c r="H33" s="142"/>
      <c r="I33" s="142"/>
      <c r="J33" s="142"/>
      <c r="K33" s="142"/>
      <c r="L33" s="145" t="s">
        <v>78</v>
      </c>
      <c r="M33" s="150"/>
      <c r="N33" s="142"/>
      <c r="O33" s="142"/>
      <c r="P33" s="142"/>
      <c r="Q33" s="147"/>
      <c r="R33" s="147"/>
      <c r="S33" s="142"/>
      <c r="T33" s="142"/>
      <c r="U33" s="142"/>
      <c r="V33" s="142"/>
      <c r="W33" s="210"/>
    </row>
    <row r="34" spans="1:37" x14ac:dyDescent="0.35">
      <c r="A34" s="209" t="s">
        <v>218</v>
      </c>
      <c r="B34" s="143"/>
      <c r="C34" s="143" t="s">
        <v>204</v>
      </c>
      <c r="D34" s="162" t="s">
        <v>219</v>
      </c>
      <c r="E34" s="142"/>
      <c r="F34" s="142"/>
      <c r="G34" s="145" t="str">
        <f t="shared" si="0"/>
        <v/>
      </c>
      <c r="H34" s="142"/>
      <c r="I34" s="142"/>
      <c r="J34" s="142"/>
      <c r="K34" s="142"/>
      <c r="L34" s="145" t="s">
        <v>78</v>
      </c>
      <c r="M34" s="150"/>
      <c r="N34" s="142"/>
      <c r="O34" s="142"/>
      <c r="P34" s="142"/>
      <c r="Q34" s="147"/>
      <c r="R34" s="147"/>
      <c r="S34" s="142"/>
      <c r="T34" s="142"/>
      <c r="U34" s="142"/>
      <c r="V34" s="142"/>
      <c r="W34" s="210"/>
      <c r="Y34" s="513" t="s">
        <v>1926</v>
      </c>
      <c r="Z34" s="513"/>
      <c r="AA34" s="513"/>
      <c r="AB34" s="513"/>
      <c r="AC34" s="513"/>
      <c r="AD34" s="513"/>
      <c r="AE34" s="513"/>
      <c r="AF34" s="513"/>
      <c r="AG34" s="513"/>
      <c r="AH34" s="513"/>
      <c r="AI34" s="513"/>
      <c r="AJ34" s="513"/>
      <c r="AK34" s="513"/>
    </row>
    <row r="35" spans="1:37" x14ac:dyDescent="0.35">
      <c r="A35" s="209" t="s">
        <v>220</v>
      </c>
      <c r="B35" s="150"/>
      <c r="C35" s="143" t="s">
        <v>221</v>
      </c>
      <c r="D35" s="161" t="s">
        <v>222</v>
      </c>
      <c r="E35" s="142"/>
      <c r="F35" s="142"/>
      <c r="G35" s="145" t="str">
        <f t="shared" si="0"/>
        <v/>
      </c>
      <c r="H35" s="142"/>
      <c r="I35" s="142"/>
      <c r="J35" s="142"/>
      <c r="K35" s="142"/>
      <c r="L35" s="145" t="s">
        <v>78</v>
      </c>
      <c r="M35" s="150"/>
      <c r="N35" s="142"/>
      <c r="O35" s="142"/>
      <c r="P35" s="142"/>
      <c r="Q35" s="147"/>
      <c r="R35" s="147"/>
      <c r="S35" s="142"/>
      <c r="T35" s="142"/>
      <c r="U35" s="142"/>
      <c r="V35" s="142"/>
      <c r="W35" s="210"/>
      <c r="Y35" s="513"/>
      <c r="Z35" s="513"/>
      <c r="AA35" s="513"/>
      <c r="AB35" s="513"/>
      <c r="AC35" s="513"/>
      <c r="AD35" s="513"/>
      <c r="AE35" s="513"/>
      <c r="AF35" s="513"/>
      <c r="AG35" s="513"/>
      <c r="AH35" s="513"/>
      <c r="AI35" s="513"/>
      <c r="AJ35" s="513"/>
      <c r="AK35" s="513"/>
    </row>
    <row r="36" spans="1:37" x14ac:dyDescent="0.35">
      <c r="A36" s="209" t="s">
        <v>223</v>
      </c>
      <c r="B36" s="150"/>
      <c r="C36" s="143" t="s">
        <v>221</v>
      </c>
      <c r="D36" s="161" t="s">
        <v>224</v>
      </c>
      <c r="E36" s="142"/>
      <c r="F36" s="142"/>
      <c r="G36" s="145" t="str">
        <f t="shared" si="0"/>
        <v/>
      </c>
      <c r="H36" s="142"/>
      <c r="I36" s="142"/>
      <c r="J36" s="142"/>
      <c r="K36" s="142"/>
      <c r="L36" s="145" t="s">
        <v>78</v>
      </c>
      <c r="M36" s="150"/>
      <c r="N36" s="142"/>
      <c r="O36" s="142"/>
      <c r="P36" s="142"/>
      <c r="Q36" s="147"/>
      <c r="R36" s="147"/>
      <c r="S36" s="142"/>
      <c r="T36" s="142"/>
      <c r="U36" s="142"/>
      <c r="V36" s="142"/>
      <c r="W36" s="210"/>
      <c r="Y36" s="513"/>
      <c r="Z36" s="513"/>
      <c r="AA36" s="513"/>
      <c r="AB36" s="513"/>
      <c r="AC36" s="513"/>
      <c r="AD36" s="513"/>
      <c r="AE36" s="513"/>
      <c r="AF36" s="513"/>
      <c r="AG36" s="513"/>
      <c r="AH36" s="513"/>
      <c r="AI36" s="513"/>
      <c r="AJ36" s="513"/>
      <c r="AK36" s="513"/>
    </row>
    <row r="37" spans="1:37" x14ac:dyDescent="0.35">
      <c r="A37" s="209" t="s">
        <v>225</v>
      </c>
      <c r="B37" s="143"/>
      <c r="C37" s="143" t="s">
        <v>221</v>
      </c>
      <c r="D37" s="162" t="s">
        <v>226</v>
      </c>
      <c r="E37" s="142"/>
      <c r="F37" s="142"/>
      <c r="G37" s="145" t="str">
        <f t="shared" si="0"/>
        <v/>
      </c>
      <c r="H37" s="142"/>
      <c r="I37" s="142"/>
      <c r="J37" s="142"/>
      <c r="K37" s="142"/>
      <c r="L37" s="145" t="s">
        <v>78</v>
      </c>
      <c r="M37" s="150"/>
      <c r="N37" s="142"/>
      <c r="O37" s="142"/>
      <c r="P37" s="142"/>
      <c r="Q37" s="147"/>
      <c r="R37" s="147"/>
      <c r="S37" s="142"/>
      <c r="T37" s="142"/>
      <c r="U37" s="142"/>
      <c r="V37" s="142"/>
      <c r="W37" s="210"/>
      <c r="Y37" s="513"/>
      <c r="Z37" s="513"/>
      <c r="AA37" s="513"/>
      <c r="AB37" s="513"/>
      <c r="AC37" s="513"/>
      <c r="AD37" s="513"/>
      <c r="AE37" s="513"/>
      <c r="AF37" s="513"/>
      <c r="AG37" s="513"/>
      <c r="AH37" s="513"/>
      <c r="AI37" s="513"/>
      <c r="AJ37" s="513"/>
      <c r="AK37" s="513"/>
    </row>
    <row r="38" spans="1:37" x14ac:dyDescent="0.35">
      <c r="A38" s="209" t="s">
        <v>227</v>
      </c>
      <c r="B38" s="150"/>
      <c r="C38" s="143" t="s">
        <v>221</v>
      </c>
      <c r="D38" s="161" t="s">
        <v>228</v>
      </c>
      <c r="E38" s="142"/>
      <c r="F38" s="142"/>
      <c r="G38" s="145" t="str">
        <f t="shared" si="0"/>
        <v/>
      </c>
      <c r="H38" s="142"/>
      <c r="I38" s="142"/>
      <c r="J38" s="142"/>
      <c r="K38" s="142"/>
      <c r="L38" s="145" t="s">
        <v>78</v>
      </c>
      <c r="M38" s="150"/>
      <c r="N38" s="142"/>
      <c r="O38" s="142"/>
      <c r="P38" s="142"/>
      <c r="Q38" s="147"/>
      <c r="R38" s="147"/>
      <c r="S38" s="142"/>
      <c r="T38" s="142"/>
      <c r="U38" s="142"/>
      <c r="V38" s="142"/>
      <c r="W38" s="210"/>
      <c r="Y38" s="513"/>
      <c r="Z38" s="513"/>
      <c r="AA38" s="513"/>
      <c r="AB38" s="513"/>
      <c r="AC38" s="513"/>
      <c r="AD38" s="513"/>
      <c r="AE38" s="513"/>
      <c r="AF38" s="513"/>
      <c r="AG38" s="513"/>
      <c r="AH38" s="513"/>
      <c r="AI38" s="513"/>
      <c r="AJ38" s="513"/>
      <c r="AK38" s="513"/>
    </row>
    <row r="39" spans="1:37" x14ac:dyDescent="0.35">
      <c r="A39" s="209" t="s">
        <v>229</v>
      </c>
      <c r="B39" s="150"/>
      <c r="C39" s="143" t="s">
        <v>221</v>
      </c>
      <c r="D39" s="161" t="s">
        <v>230</v>
      </c>
      <c r="E39" s="142"/>
      <c r="F39" s="142"/>
      <c r="G39" s="145" t="str">
        <f t="shared" si="0"/>
        <v/>
      </c>
      <c r="H39" s="142"/>
      <c r="I39" s="142"/>
      <c r="J39" s="142"/>
      <c r="K39" s="142"/>
      <c r="L39" s="145" t="s">
        <v>78</v>
      </c>
      <c r="M39" s="150"/>
      <c r="N39" s="142"/>
      <c r="O39" s="142"/>
      <c r="P39" s="142"/>
      <c r="Q39" s="147"/>
      <c r="R39" s="147"/>
      <c r="S39" s="142"/>
      <c r="T39" s="142"/>
      <c r="U39" s="142"/>
      <c r="V39" s="142"/>
      <c r="W39" s="210"/>
      <c r="Y39" s="513"/>
      <c r="Z39" s="513"/>
      <c r="AA39" s="513"/>
      <c r="AB39" s="513"/>
      <c r="AC39" s="513"/>
      <c r="AD39" s="513"/>
      <c r="AE39" s="513"/>
      <c r="AF39" s="513"/>
      <c r="AG39" s="513"/>
      <c r="AH39" s="513"/>
      <c r="AI39" s="513"/>
      <c r="AJ39" s="513"/>
      <c r="AK39" s="513"/>
    </row>
    <row r="40" spans="1:37" x14ac:dyDescent="0.35">
      <c r="A40" s="209" t="s">
        <v>231</v>
      </c>
      <c r="B40" s="143"/>
      <c r="C40" s="143" t="s">
        <v>221</v>
      </c>
      <c r="D40" s="162" t="s">
        <v>232</v>
      </c>
      <c r="E40" s="142"/>
      <c r="F40" s="142"/>
      <c r="G40" s="145" t="str">
        <f t="shared" si="0"/>
        <v/>
      </c>
      <c r="H40" s="142"/>
      <c r="I40" s="142"/>
      <c r="J40" s="142"/>
      <c r="K40" s="142"/>
      <c r="L40" s="145" t="s">
        <v>78</v>
      </c>
      <c r="M40" s="150"/>
      <c r="N40" s="142"/>
      <c r="O40" s="142"/>
      <c r="P40" s="142"/>
      <c r="Q40" s="147"/>
      <c r="R40" s="147"/>
      <c r="S40" s="142"/>
      <c r="T40" s="142"/>
      <c r="U40" s="142"/>
      <c r="V40" s="142"/>
      <c r="W40" s="210"/>
    </row>
    <row r="41" spans="1:37" x14ac:dyDescent="0.35">
      <c r="A41" s="209" t="s">
        <v>233</v>
      </c>
      <c r="B41" s="150"/>
      <c r="C41" s="143" t="s">
        <v>221</v>
      </c>
      <c r="D41" s="161" t="s">
        <v>234</v>
      </c>
      <c r="E41" s="142"/>
      <c r="F41" s="142"/>
      <c r="G41" s="145" t="str">
        <f t="shared" si="0"/>
        <v/>
      </c>
      <c r="H41" s="142"/>
      <c r="I41" s="142"/>
      <c r="J41" s="142"/>
      <c r="K41" s="142"/>
      <c r="L41" s="145" t="s">
        <v>78</v>
      </c>
      <c r="M41" s="150"/>
      <c r="N41" s="142"/>
      <c r="O41" s="142"/>
      <c r="P41" s="142"/>
      <c r="Q41" s="147"/>
      <c r="R41" s="147"/>
      <c r="S41" s="142"/>
      <c r="T41" s="142"/>
      <c r="U41" s="142"/>
      <c r="V41" s="142"/>
      <c r="W41" s="210"/>
    </row>
    <row r="42" spans="1:37" x14ac:dyDescent="0.35">
      <c r="A42" s="209" t="s">
        <v>235</v>
      </c>
      <c r="B42" s="150"/>
      <c r="C42" s="143" t="s">
        <v>221</v>
      </c>
      <c r="D42" s="161" t="s">
        <v>236</v>
      </c>
      <c r="E42" s="142"/>
      <c r="F42" s="142"/>
      <c r="G42" s="145" t="str">
        <f t="shared" si="0"/>
        <v/>
      </c>
      <c r="H42" s="142"/>
      <c r="I42" s="142"/>
      <c r="J42" s="142"/>
      <c r="K42" s="142"/>
      <c r="L42" s="145" t="s">
        <v>78</v>
      </c>
      <c r="M42" s="150"/>
      <c r="N42" s="142"/>
      <c r="O42" s="142"/>
      <c r="P42" s="142"/>
      <c r="Q42" s="147"/>
      <c r="R42" s="147"/>
      <c r="S42" s="142"/>
      <c r="T42" s="142"/>
      <c r="U42" s="142"/>
      <c r="V42" s="142"/>
      <c r="W42" s="210"/>
    </row>
    <row r="43" spans="1:37" x14ac:dyDescent="0.35">
      <c r="A43" s="209" t="s">
        <v>237</v>
      </c>
      <c r="B43" s="143"/>
      <c r="C43" s="143" t="s">
        <v>238</v>
      </c>
      <c r="D43" s="159" t="s">
        <v>239</v>
      </c>
      <c r="E43" s="142"/>
      <c r="F43" s="142"/>
      <c r="G43" s="145" t="str">
        <f t="shared" si="0"/>
        <v/>
      </c>
      <c r="H43" s="142"/>
      <c r="I43" s="142"/>
      <c r="J43" s="142"/>
      <c r="K43" s="142"/>
      <c r="L43" s="145" t="s">
        <v>78</v>
      </c>
      <c r="M43" s="150"/>
      <c r="N43" s="142"/>
      <c r="O43" s="142"/>
      <c r="P43" s="142"/>
      <c r="Q43" s="147"/>
      <c r="R43" s="147"/>
      <c r="S43" s="142"/>
      <c r="T43" s="142"/>
      <c r="U43" s="142"/>
      <c r="V43" s="142"/>
      <c r="W43" s="210"/>
    </row>
    <row r="44" spans="1:37" x14ac:dyDescent="0.35">
      <c r="A44" s="209" t="s">
        <v>240</v>
      </c>
      <c r="B44" s="150"/>
      <c r="C44" s="143" t="s">
        <v>238</v>
      </c>
      <c r="D44" s="158" t="s">
        <v>241</v>
      </c>
      <c r="E44" s="142"/>
      <c r="F44" s="142"/>
      <c r="G44" s="145" t="str">
        <f t="shared" si="0"/>
        <v/>
      </c>
      <c r="H44" s="142"/>
      <c r="I44" s="142"/>
      <c r="J44" s="142"/>
      <c r="K44" s="142"/>
      <c r="L44" s="145" t="s">
        <v>78</v>
      </c>
      <c r="M44" s="150"/>
      <c r="N44" s="142"/>
      <c r="O44" s="142"/>
      <c r="P44" s="142"/>
      <c r="Q44" s="147"/>
      <c r="R44" s="147"/>
      <c r="S44" s="142"/>
      <c r="T44" s="142"/>
      <c r="U44" s="142"/>
      <c r="V44" s="142"/>
      <c r="W44" s="210"/>
    </row>
    <row r="45" spans="1:37" x14ac:dyDescent="0.35">
      <c r="A45" s="209" t="s">
        <v>242</v>
      </c>
      <c r="B45" s="150"/>
      <c r="C45" s="143" t="s">
        <v>238</v>
      </c>
      <c r="D45" s="158" t="s">
        <v>243</v>
      </c>
      <c r="E45" s="142"/>
      <c r="F45" s="142"/>
      <c r="G45" s="145" t="str">
        <f t="shared" si="0"/>
        <v/>
      </c>
      <c r="H45" s="142"/>
      <c r="I45" s="142"/>
      <c r="J45" s="142"/>
      <c r="K45" s="142"/>
      <c r="L45" s="145" t="s">
        <v>78</v>
      </c>
      <c r="M45" s="150"/>
      <c r="N45" s="142"/>
      <c r="O45" s="142"/>
      <c r="P45" s="142"/>
      <c r="Q45" s="147"/>
      <c r="R45" s="147"/>
      <c r="S45" s="142"/>
      <c r="T45" s="142"/>
      <c r="U45" s="142"/>
      <c r="V45" s="142"/>
      <c r="W45" s="210"/>
    </row>
    <row r="46" spans="1:37" x14ac:dyDescent="0.35">
      <c r="A46" s="209" t="s">
        <v>244</v>
      </c>
      <c r="B46" s="143"/>
      <c r="C46" s="143" t="s">
        <v>238</v>
      </c>
      <c r="D46" s="159" t="s">
        <v>245</v>
      </c>
      <c r="E46" s="142"/>
      <c r="F46" s="142"/>
      <c r="G46" s="145" t="str">
        <f t="shared" si="0"/>
        <v/>
      </c>
      <c r="H46" s="142"/>
      <c r="I46" s="142"/>
      <c r="J46" s="142"/>
      <c r="K46" s="142"/>
      <c r="L46" s="145" t="s">
        <v>78</v>
      </c>
      <c r="M46" s="150"/>
      <c r="N46" s="142"/>
      <c r="O46" s="142"/>
      <c r="P46" s="142"/>
      <c r="Q46" s="147"/>
      <c r="R46" s="147"/>
      <c r="S46" s="142"/>
      <c r="T46" s="142"/>
      <c r="U46" s="142"/>
      <c r="V46" s="142"/>
      <c r="W46" s="210"/>
    </row>
    <row r="47" spans="1:37" x14ac:dyDescent="0.35">
      <c r="A47" s="209" t="s">
        <v>246</v>
      </c>
      <c r="B47" s="150"/>
      <c r="C47" s="143" t="s">
        <v>238</v>
      </c>
      <c r="D47" s="158" t="s">
        <v>247</v>
      </c>
      <c r="E47" s="142"/>
      <c r="F47" s="142"/>
      <c r="G47" s="145" t="str">
        <f t="shared" si="0"/>
        <v/>
      </c>
      <c r="H47" s="142"/>
      <c r="I47" s="142"/>
      <c r="J47" s="142"/>
      <c r="K47" s="142"/>
      <c r="L47" s="145" t="s">
        <v>78</v>
      </c>
      <c r="M47" s="150"/>
      <c r="N47" s="142"/>
      <c r="O47" s="142"/>
      <c r="P47" s="142"/>
      <c r="Q47" s="147"/>
      <c r="R47" s="147"/>
      <c r="S47" s="142"/>
      <c r="T47" s="142"/>
      <c r="U47" s="142"/>
      <c r="V47" s="142"/>
      <c r="W47" s="210"/>
    </row>
    <row r="48" spans="1:37" x14ac:dyDescent="0.35">
      <c r="A48" s="209" t="s">
        <v>248</v>
      </c>
      <c r="B48" s="150"/>
      <c r="C48" s="143" t="s">
        <v>238</v>
      </c>
      <c r="D48" s="158" t="s">
        <v>249</v>
      </c>
      <c r="E48" s="142"/>
      <c r="F48" s="142"/>
      <c r="G48" s="145" t="str">
        <f t="shared" si="0"/>
        <v/>
      </c>
      <c r="H48" s="142"/>
      <c r="I48" s="142"/>
      <c r="J48" s="142"/>
      <c r="K48" s="142"/>
      <c r="L48" s="145" t="s">
        <v>78</v>
      </c>
      <c r="M48" s="150"/>
      <c r="N48" s="142"/>
      <c r="O48" s="142"/>
      <c r="P48" s="142"/>
      <c r="Q48" s="147"/>
      <c r="R48" s="147"/>
      <c r="S48" s="142"/>
      <c r="T48" s="142"/>
      <c r="U48" s="142"/>
      <c r="V48" s="142"/>
      <c r="W48" s="210"/>
    </row>
    <row r="49" spans="1:23" x14ac:dyDescent="0.35">
      <c r="A49" s="209" t="s">
        <v>250</v>
      </c>
      <c r="B49" s="143"/>
      <c r="C49" s="143" t="s">
        <v>238</v>
      </c>
      <c r="D49" s="159" t="s">
        <v>251</v>
      </c>
      <c r="E49" s="142"/>
      <c r="F49" s="142"/>
      <c r="G49" s="145" t="str">
        <f t="shared" si="0"/>
        <v/>
      </c>
      <c r="H49" s="142"/>
      <c r="I49" s="142"/>
      <c r="J49" s="142"/>
      <c r="K49" s="142"/>
      <c r="L49" s="145" t="s">
        <v>78</v>
      </c>
      <c r="M49" s="150"/>
      <c r="N49" s="142"/>
      <c r="O49" s="142"/>
      <c r="P49" s="142"/>
      <c r="Q49" s="147"/>
      <c r="R49" s="147"/>
      <c r="S49" s="142"/>
      <c r="T49" s="142"/>
      <c r="U49" s="142"/>
      <c r="V49" s="142"/>
      <c r="W49" s="210"/>
    </row>
    <row r="50" spans="1:23" x14ac:dyDescent="0.35">
      <c r="A50" s="209" t="s">
        <v>252</v>
      </c>
      <c r="B50" s="150"/>
      <c r="C50" s="143" t="s">
        <v>238</v>
      </c>
      <c r="D50" s="158" t="s">
        <v>253</v>
      </c>
      <c r="E50" s="142"/>
      <c r="F50" s="142"/>
      <c r="G50" s="145" t="str">
        <f t="shared" si="0"/>
        <v/>
      </c>
      <c r="H50" s="142"/>
      <c r="I50" s="142"/>
      <c r="J50" s="142"/>
      <c r="K50" s="142"/>
      <c r="L50" s="145" t="s">
        <v>78</v>
      </c>
      <c r="M50" s="150"/>
      <c r="N50" s="142"/>
      <c r="O50" s="142"/>
      <c r="P50" s="142"/>
      <c r="Q50" s="147"/>
      <c r="R50" s="147"/>
      <c r="S50" s="142"/>
      <c r="T50" s="142"/>
      <c r="U50" s="142"/>
      <c r="V50" s="142"/>
      <c r="W50" s="210"/>
    </row>
    <row r="51" spans="1:23" x14ac:dyDescent="0.35">
      <c r="A51" s="209" t="s">
        <v>254</v>
      </c>
      <c r="B51" s="150"/>
      <c r="C51" s="143" t="s">
        <v>255</v>
      </c>
      <c r="D51" s="158" t="s">
        <v>256</v>
      </c>
      <c r="E51" s="142"/>
      <c r="F51" s="142"/>
      <c r="G51" s="145" t="str">
        <f t="shared" si="0"/>
        <v/>
      </c>
      <c r="H51" s="142"/>
      <c r="I51" s="142"/>
      <c r="J51" s="142"/>
      <c r="K51" s="142"/>
      <c r="L51" s="145" t="s">
        <v>78</v>
      </c>
      <c r="M51" s="150"/>
      <c r="N51" s="142"/>
      <c r="O51" s="142"/>
      <c r="P51" s="142"/>
      <c r="Q51" s="147"/>
      <c r="R51" s="147"/>
      <c r="S51" s="142"/>
      <c r="T51" s="142"/>
      <c r="U51" s="142"/>
      <c r="V51" s="142"/>
      <c r="W51" s="210"/>
    </row>
    <row r="52" spans="1:23" x14ac:dyDescent="0.35">
      <c r="A52" s="209" t="s">
        <v>257</v>
      </c>
      <c r="B52" s="143"/>
      <c r="C52" s="143" t="s">
        <v>255</v>
      </c>
      <c r="D52" s="159" t="s">
        <v>258</v>
      </c>
      <c r="E52" s="142"/>
      <c r="F52" s="142"/>
      <c r="G52" s="145" t="str">
        <f t="shared" si="0"/>
        <v/>
      </c>
      <c r="H52" s="142"/>
      <c r="I52" s="142"/>
      <c r="J52" s="142"/>
      <c r="K52" s="142"/>
      <c r="L52" s="145" t="s">
        <v>78</v>
      </c>
      <c r="M52" s="150"/>
      <c r="N52" s="142"/>
      <c r="O52" s="142"/>
      <c r="P52" s="142"/>
      <c r="Q52" s="147"/>
      <c r="R52" s="147"/>
      <c r="S52" s="142"/>
      <c r="T52" s="142"/>
      <c r="U52" s="142"/>
      <c r="V52" s="142"/>
      <c r="W52" s="210"/>
    </row>
    <row r="53" spans="1:23" x14ac:dyDescent="0.35">
      <c r="A53" s="209" t="s">
        <v>259</v>
      </c>
      <c r="B53" s="150"/>
      <c r="C53" s="143" t="s">
        <v>255</v>
      </c>
      <c r="D53" s="158" t="s">
        <v>260</v>
      </c>
      <c r="E53" s="142"/>
      <c r="F53" s="142"/>
      <c r="G53" s="145" t="str">
        <f t="shared" si="0"/>
        <v/>
      </c>
      <c r="H53" s="142"/>
      <c r="I53" s="142"/>
      <c r="J53" s="142"/>
      <c r="K53" s="142"/>
      <c r="L53" s="145" t="s">
        <v>78</v>
      </c>
      <c r="M53" s="150"/>
      <c r="N53" s="142"/>
      <c r="O53" s="142"/>
      <c r="P53" s="142"/>
      <c r="Q53" s="147"/>
      <c r="R53" s="147"/>
      <c r="S53" s="142"/>
      <c r="T53" s="142"/>
      <c r="U53" s="142"/>
      <c r="V53" s="142"/>
      <c r="W53" s="210"/>
    </row>
    <row r="54" spans="1:23" x14ac:dyDescent="0.35">
      <c r="A54" s="209" t="s">
        <v>261</v>
      </c>
      <c r="B54" s="150"/>
      <c r="C54" s="143" t="s">
        <v>255</v>
      </c>
      <c r="D54" s="158" t="s">
        <v>262</v>
      </c>
      <c r="E54" s="142"/>
      <c r="F54" s="142"/>
      <c r="G54" s="145" t="str">
        <f t="shared" si="0"/>
        <v/>
      </c>
      <c r="H54" s="142"/>
      <c r="I54" s="142"/>
      <c r="J54" s="142"/>
      <c r="K54" s="142"/>
      <c r="L54" s="145" t="s">
        <v>78</v>
      </c>
      <c r="M54" s="150"/>
      <c r="N54" s="142"/>
      <c r="O54" s="142"/>
      <c r="P54" s="142"/>
      <c r="Q54" s="147"/>
      <c r="R54" s="147"/>
      <c r="S54" s="142"/>
      <c r="T54" s="142"/>
      <c r="U54" s="142"/>
      <c r="V54" s="142"/>
      <c r="W54" s="210"/>
    </row>
    <row r="55" spans="1:23" x14ac:dyDescent="0.35">
      <c r="A55" s="209" t="s">
        <v>263</v>
      </c>
      <c r="B55" s="143"/>
      <c r="C55" s="143" t="s">
        <v>255</v>
      </c>
      <c r="D55" s="159" t="s">
        <v>264</v>
      </c>
      <c r="E55" s="142"/>
      <c r="F55" s="142"/>
      <c r="G55" s="145" t="str">
        <f t="shared" si="0"/>
        <v/>
      </c>
      <c r="H55" s="142"/>
      <c r="I55" s="142"/>
      <c r="J55" s="142"/>
      <c r="K55" s="142"/>
      <c r="L55" s="145" t="s">
        <v>78</v>
      </c>
      <c r="M55" s="150"/>
      <c r="N55" s="142"/>
      <c r="O55" s="142"/>
      <c r="P55" s="142"/>
      <c r="Q55" s="147"/>
      <c r="R55" s="147"/>
      <c r="S55" s="142"/>
      <c r="T55" s="142"/>
      <c r="U55" s="142"/>
      <c r="V55" s="142"/>
      <c r="W55" s="210"/>
    </row>
    <row r="56" spans="1:23" x14ac:dyDescent="0.35">
      <c r="A56" s="209" t="s">
        <v>265</v>
      </c>
      <c r="B56" s="150"/>
      <c r="C56" s="143" t="s">
        <v>255</v>
      </c>
      <c r="D56" s="158" t="s">
        <v>266</v>
      </c>
      <c r="E56" s="142"/>
      <c r="F56" s="142"/>
      <c r="G56" s="145" t="str">
        <f t="shared" si="0"/>
        <v/>
      </c>
      <c r="H56" s="142"/>
      <c r="I56" s="142"/>
      <c r="J56" s="142"/>
      <c r="K56" s="142"/>
      <c r="L56" s="145" t="s">
        <v>78</v>
      </c>
      <c r="M56" s="150"/>
      <c r="N56" s="142"/>
      <c r="O56" s="142"/>
      <c r="P56" s="142"/>
      <c r="Q56" s="147"/>
      <c r="R56" s="147"/>
      <c r="S56" s="142"/>
      <c r="T56" s="142"/>
      <c r="U56" s="142"/>
      <c r="V56" s="142"/>
      <c r="W56" s="210"/>
    </row>
    <row r="57" spans="1:23" x14ac:dyDescent="0.35">
      <c r="A57" s="209" t="s">
        <v>267</v>
      </c>
      <c r="B57" s="150"/>
      <c r="C57" s="143" t="s">
        <v>255</v>
      </c>
      <c r="D57" s="158" t="s">
        <v>268</v>
      </c>
      <c r="E57" s="142"/>
      <c r="F57" s="142"/>
      <c r="G57" s="145" t="str">
        <f t="shared" si="0"/>
        <v/>
      </c>
      <c r="H57" s="142"/>
      <c r="I57" s="142"/>
      <c r="J57" s="142"/>
      <c r="K57" s="142"/>
      <c r="L57" s="145" t="s">
        <v>78</v>
      </c>
      <c r="M57" s="150"/>
      <c r="N57" s="142"/>
      <c r="O57" s="142"/>
      <c r="P57" s="142"/>
      <c r="Q57" s="147"/>
      <c r="R57" s="147"/>
      <c r="S57" s="142"/>
      <c r="T57" s="142"/>
      <c r="U57" s="142"/>
      <c r="V57" s="142"/>
      <c r="W57" s="210"/>
    </row>
    <row r="58" spans="1:23" x14ac:dyDescent="0.35">
      <c r="A58" s="211" t="s">
        <v>269</v>
      </c>
      <c r="B58" s="151"/>
      <c r="C58" s="143" t="s">
        <v>255</v>
      </c>
      <c r="D58" s="163" t="s">
        <v>270</v>
      </c>
      <c r="E58" s="152"/>
      <c r="F58" s="152"/>
      <c r="G58" s="153" t="str">
        <f t="shared" si="0"/>
        <v/>
      </c>
      <c r="H58" s="152"/>
      <c r="I58" s="152"/>
      <c r="J58" s="152"/>
      <c r="K58" s="152"/>
      <c r="L58" s="145" t="s">
        <v>78</v>
      </c>
      <c r="M58" s="154"/>
      <c r="N58" s="152"/>
      <c r="O58" s="152"/>
      <c r="P58" s="152"/>
      <c r="Q58" s="155"/>
      <c r="R58" s="155"/>
      <c r="S58" s="152"/>
      <c r="T58" s="152"/>
      <c r="U58" s="142"/>
      <c r="V58" s="152"/>
      <c r="W58" s="212"/>
    </row>
    <row r="59" spans="1:23" x14ac:dyDescent="0.35">
      <c r="A59" s="209" t="s">
        <v>271</v>
      </c>
      <c r="B59" s="142"/>
      <c r="C59" s="143" t="s">
        <v>272</v>
      </c>
      <c r="D59" s="164" t="s">
        <v>273</v>
      </c>
      <c r="E59" s="142"/>
      <c r="F59" s="142"/>
      <c r="G59" s="142"/>
      <c r="H59" s="142"/>
      <c r="I59" s="142"/>
      <c r="J59" s="142"/>
      <c r="K59" s="142"/>
      <c r="L59" s="145" t="s">
        <v>78</v>
      </c>
      <c r="M59" s="142"/>
      <c r="N59" s="142"/>
      <c r="O59" s="142"/>
      <c r="P59" s="142"/>
      <c r="Q59" s="142"/>
      <c r="R59" s="142"/>
      <c r="S59" s="156"/>
      <c r="T59" s="156"/>
      <c r="U59" s="142"/>
      <c r="V59" s="142"/>
      <c r="W59" s="213"/>
    </row>
    <row r="60" spans="1:23" x14ac:dyDescent="0.35">
      <c r="A60" s="209" t="s">
        <v>274</v>
      </c>
      <c r="B60" s="142"/>
      <c r="C60" s="143" t="s">
        <v>272</v>
      </c>
      <c r="D60" s="164" t="s">
        <v>275</v>
      </c>
      <c r="E60" s="142"/>
      <c r="F60" s="142"/>
      <c r="G60" s="142"/>
      <c r="H60" s="142"/>
      <c r="I60" s="142"/>
      <c r="J60" s="142"/>
      <c r="K60" s="142"/>
      <c r="L60" s="145" t="s">
        <v>78</v>
      </c>
      <c r="M60" s="157"/>
      <c r="N60" s="142"/>
      <c r="O60" s="142"/>
      <c r="P60" s="142"/>
      <c r="Q60" s="142"/>
      <c r="R60" s="142"/>
      <c r="S60" s="156"/>
      <c r="T60" s="156"/>
      <c r="U60" s="142"/>
      <c r="V60" s="142"/>
      <c r="W60" s="213"/>
    </row>
    <row r="61" spans="1:23" x14ac:dyDescent="0.35">
      <c r="A61" s="209" t="s">
        <v>276</v>
      </c>
      <c r="B61" s="142"/>
      <c r="C61" s="143" t="s">
        <v>272</v>
      </c>
      <c r="D61" s="164" t="s">
        <v>277</v>
      </c>
      <c r="E61" s="142"/>
      <c r="F61" s="142"/>
      <c r="G61" s="142"/>
      <c r="H61" s="142"/>
      <c r="I61" s="142"/>
      <c r="J61" s="142"/>
      <c r="K61" s="142"/>
      <c r="L61" s="145" t="s">
        <v>78</v>
      </c>
      <c r="M61" s="142"/>
      <c r="N61" s="142"/>
      <c r="O61" s="142"/>
      <c r="P61" s="142"/>
      <c r="Q61" s="142"/>
      <c r="R61" s="142"/>
      <c r="S61" s="156"/>
      <c r="T61" s="156"/>
      <c r="U61" s="142"/>
      <c r="V61" s="142"/>
      <c r="W61" s="213"/>
    </row>
    <row r="62" spans="1:23" x14ac:dyDescent="0.35">
      <c r="A62" s="209" t="s">
        <v>278</v>
      </c>
      <c r="B62" s="142"/>
      <c r="C62" s="143" t="s">
        <v>272</v>
      </c>
      <c r="D62" s="164" t="s">
        <v>279</v>
      </c>
      <c r="E62" s="142"/>
      <c r="F62" s="142"/>
      <c r="G62" s="142"/>
      <c r="H62" s="142"/>
      <c r="I62" s="142"/>
      <c r="J62" s="142"/>
      <c r="K62" s="142"/>
      <c r="L62" s="145" t="s">
        <v>78</v>
      </c>
      <c r="M62" s="142"/>
      <c r="N62" s="142"/>
      <c r="O62" s="142"/>
      <c r="P62" s="142"/>
      <c r="Q62" s="142"/>
      <c r="R62" s="142"/>
      <c r="S62" s="156"/>
      <c r="T62" s="156"/>
      <c r="U62" s="142"/>
      <c r="V62" s="142"/>
      <c r="W62" s="213"/>
    </row>
    <row r="63" spans="1:23" x14ac:dyDescent="0.35">
      <c r="A63" s="209" t="s">
        <v>280</v>
      </c>
      <c r="B63" s="142"/>
      <c r="C63" s="143" t="s">
        <v>272</v>
      </c>
      <c r="D63" s="164" t="s">
        <v>281</v>
      </c>
      <c r="E63" s="142"/>
      <c r="F63" s="142"/>
      <c r="G63" s="142"/>
      <c r="H63" s="142"/>
      <c r="I63" s="142"/>
      <c r="J63" s="142"/>
      <c r="K63" s="142"/>
      <c r="L63" s="145" t="s">
        <v>78</v>
      </c>
      <c r="M63" s="142"/>
      <c r="N63" s="142"/>
      <c r="O63" s="142"/>
      <c r="P63" s="142"/>
      <c r="Q63" s="142"/>
      <c r="R63" s="142"/>
      <c r="S63" s="156"/>
      <c r="T63" s="156"/>
      <c r="U63" s="142"/>
      <c r="V63" s="142"/>
      <c r="W63" s="213"/>
    </row>
    <row r="64" spans="1:23" x14ac:dyDescent="0.35">
      <c r="A64" s="209" t="s">
        <v>282</v>
      </c>
      <c r="B64" s="142"/>
      <c r="C64" s="143" t="s">
        <v>272</v>
      </c>
      <c r="D64" s="164" t="s">
        <v>283</v>
      </c>
      <c r="E64" s="142"/>
      <c r="F64" s="142"/>
      <c r="G64" s="142"/>
      <c r="H64" s="142"/>
      <c r="I64" s="142"/>
      <c r="J64" s="142"/>
      <c r="K64" s="142"/>
      <c r="L64" s="145" t="s">
        <v>78</v>
      </c>
      <c r="M64" s="142"/>
      <c r="N64" s="142"/>
      <c r="O64" s="142"/>
      <c r="P64" s="142"/>
      <c r="Q64" s="142"/>
      <c r="R64" s="142"/>
      <c r="S64" s="156"/>
      <c r="T64" s="156"/>
      <c r="U64" s="142"/>
      <c r="V64" s="142"/>
      <c r="W64" s="213"/>
    </row>
    <row r="65" spans="1:23" x14ac:dyDescent="0.35">
      <c r="A65" s="209" t="s">
        <v>284</v>
      </c>
      <c r="B65" s="142"/>
      <c r="C65" s="143" t="s">
        <v>272</v>
      </c>
      <c r="D65" s="164" t="s">
        <v>285</v>
      </c>
      <c r="E65" s="142"/>
      <c r="F65" s="142"/>
      <c r="G65" s="142"/>
      <c r="H65" s="142"/>
      <c r="I65" s="142"/>
      <c r="J65" s="142"/>
      <c r="K65" s="142"/>
      <c r="L65" s="145" t="s">
        <v>78</v>
      </c>
      <c r="M65" s="142"/>
      <c r="N65" s="142"/>
      <c r="O65" s="142"/>
      <c r="P65" s="142"/>
      <c r="Q65" s="142"/>
      <c r="R65" s="142"/>
      <c r="S65" s="156"/>
      <c r="T65" s="156"/>
      <c r="U65" s="142"/>
      <c r="V65" s="142"/>
      <c r="W65" s="213"/>
    </row>
    <row r="66" spans="1:23" x14ac:dyDescent="0.35">
      <c r="A66" s="209" t="s">
        <v>286</v>
      </c>
      <c r="B66" s="142"/>
      <c r="C66" s="143" t="s">
        <v>272</v>
      </c>
      <c r="D66" s="164" t="s">
        <v>287</v>
      </c>
      <c r="E66" s="142"/>
      <c r="F66" s="142"/>
      <c r="G66" s="142"/>
      <c r="H66" s="142"/>
      <c r="I66" s="142"/>
      <c r="J66" s="142"/>
      <c r="K66" s="142"/>
      <c r="L66" s="145" t="s">
        <v>78</v>
      </c>
      <c r="M66" s="142"/>
      <c r="N66" s="142"/>
      <c r="O66" s="142"/>
      <c r="P66" s="142"/>
      <c r="Q66" s="142"/>
      <c r="R66" s="142"/>
      <c r="S66" s="156"/>
      <c r="T66" s="156"/>
      <c r="U66" s="142"/>
      <c r="V66" s="142"/>
      <c r="W66" s="213"/>
    </row>
    <row r="67" spans="1:23" x14ac:dyDescent="0.35">
      <c r="A67" s="209" t="s">
        <v>288</v>
      </c>
      <c r="B67" s="142"/>
      <c r="C67" s="143" t="s">
        <v>289</v>
      </c>
      <c r="D67" s="164" t="s">
        <v>290</v>
      </c>
      <c r="E67" s="142"/>
      <c r="F67" s="142"/>
      <c r="G67" s="142"/>
      <c r="H67" s="142"/>
      <c r="I67" s="142"/>
      <c r="J67" s="142"/>
      <c r="K67" s="142"/>
      <c r="L67" s="145" t="s">
        <v>78</v>
      </c>
      <c r="M67" s="142"/>
      <c r="N67" s="142"/>
      <c r="O67" s="142"/>
      <c r="P67" s="142"/>
      <c r="Q67" s="142"/>
      <c r="R67" s="142"/>
      <c r="S67" s="156"/>
      <c r="T67" s="156"/>
      <c r="U67" s="142"/>
      <c r="V67" s="142"/>
      <c r="W67" s="213"/>
    </row>
    <row r="68" spans="1:23" x14ac:dyDescent="0.35">
      <c r="A68" s="209" t="s">
        <v>291</v>
      </c>
      <c r="B68" s="142"/>
      <c r="C68" s="143" t="s">
        <v>289</v>
      </c>
      <c r="D68" s="164" t="s">
        <v>292</v>
      </c>
      <c r="E68" s="142"/>
      <c r="F68" s="142"/>
      <c r="G68" s="142"/>
      <c r="H68" s="142"/>
      <c r="I68" s="142"/>
      <c r="J68" s="142"/>
      <c r="K68" s="142"/>
      <c r="L68" s="145" t="s">
        <v>78</v>
      </c>
      <c r="M68" s="142"/>
      <c r="N68" s="142"/>
      <c r="O68" s="142"/>
      <c r="P68" s="142"/>
      <c r="Q68" s="142"/>
      <c r="R68" s="142"/>
      <c r="S68" s="156"/>
      <c r="T68" s="156"/>
      <c r="U68" s="142"/>
      <c r="V68" s="142"/>
      <c r="W68" s="213"/>
    </row>
    <row r="69" spans="1:23" x14ac:dyDescent="0.35">
      <c r="A69" s="209" t="s">
        <v>293</v>
      </c>
      <c r="B69" s="142"/>
      <c r="C69" s="143" t="s">
        <v>289</v>
      </c>
      <c r="D69" s="164" t="s">
        <v>294</v>
      </c>
      <c r="E69" s="142"/>
      <c r="F69" s="142"/>
      <c r="G69" s="142"/>
      <c r="H69" s="142"/>
      <c r="I69" s="142"/>
      <c r="J69" s="142"/>
      <c r="K69" s="142"/>
      <c r="L69" s="145" t="s">
        <v>78</v>
      </c>
      <c r="M69" s="142"/>
      <c r="N69" s="142"/>
      <c r="O69" s="142"/>
      <c r="P69" s="142"/>
      <c r="Q69" s="142"/>
      <c r="R69" s="142"/>
      <c r="S69" s="156"/>
      <c r="T69" s="156"/>
      <c r="U69" s="142"/>
      <c r="V69" s="142"/>
      <c r="W69" s="213"/>
    </row>
    <row r="70" spans="1:23" x14ac:dyDescent="0.35">
      <c r="A70" s="209" t="s">
        <v>295</v>
      </c>
      <c r="B70" s="142"/>
      <c r="C70" s="143" t="s">
        <v>289</v>
      </c>
      <c r="D70" s="164" t="s">
        <v>296</v>
      </c>
      <c r="E70" s="142"/>
      <c r="F70" s="142"/>
      <c r="G70" s="142"/>
      <c r="H70" s="142"/>
      <c r="I70" s="142"/>
      <c r="J70" s="142"/>
      <c r="K70" s="142"/>
      <c r="L70" s="145" t="s">
        <v>78</v>
      </c>
      <c r="M70" s="142"/>
      <c r="N70" s="142"/>
      <c r="O70" s="142"/>
      <c r="P70" s="142"/>
      <c r="Q70" s="142"/>
      <c r="R70" s="142"/>
      <c r="S70" s="156"/>
      <c r="T70" s="156"/>
      <c r="U70" s="142"/>
      <c r="V70" s="142"/>
      <c r="W70" s="213"/>
    </row>
    <row r="71" spans="1:23" x14ac:dyDescent="0.35">
      <c r="A71" s="209" t="s">
        <v>297</v>
      </c>
      <c r="B71" s="142"/>
      <c r="C71" s="143" t="s">
        <v>289</v>
      </c>
      <c r="D71" s="164" t="s">
        <v>298</v>
      </c>
      <c r="E71" s="142"/>
      <c r="F71" s="142"/>
      <c r="G71" s="142"/>
      <c r="H71" s="142"/>
      <c r="I71" s="142"/>
      <c r="J71" s="142"/>
      <c r="K71" s="142"/>
      <c r="L71" s="145" t="s">
        <v>78</v>
      </c>
      <c r="M71" s="142"/>
      <c r="N71" s="142"/>
      <c r="O71" s="142"/>
      <c r="P71" s="142"/>
      <c r="Q71" s="142"/>
      <c r="R71" s="142"/>
      <c r="S71" s="156"/>
      <c r="T71" s="156"/>
      <c r="U71" s="142"/>
      <c r="V71" s="142"/>
      <c r="W71" s="213"/>
    </row>
    <row r="72" spans="1:23" x14ac:dyDescent="0.35">
      <c r="A72" s="209" t="s">
        <v>299</v>
      </c>
      <c r="B72" s="142"/>
      <c r="C72" s="143" t="s">
        <v>289</v>
      </c>
      <c r="D72" s="164" t="s">
        <v>300</v>
      </c>
      <c r="E72" s="142"/>
      <c r="F72" s="142"/>
      <c r="G72" s="142"/>
      <c r="H72" s="142"/>
      <c r="I72" s="142"/>
      <c r="J72" s="142"/>
      <c r="K72" s="142"/>
      <c r="L72" s="145" t="s">
        <v>78</v>
      </c>
      <c r="M72" s="142"/>
      <c r="N72" s="142"/>
      <c r="O72" s="142"/>
      <c r="P72" s="156"/>
      <c r="Q72" s="142"/>
      <c r="R72" s="142"/>
      <c r="S72" s="142"/>
      <c r="T72" s="156"/>
      <c r="U72" s="142"/>
      <c r="V72" s="156"/>
      <c r="W72" s="213"/>
    </row>
    <row r="73" spans="1:23" x14ac:dyDescent="0.35">
      <c r="A73" s="209" t="s">
        <v>301</v>
      </c>
      <c r="B73" s="142"/>
      <c r="C73" s="143" t="s">
        <v>289</v>
      </c>
      <c r="D73" s="164" t="s">
        <v>302</v>
      </c>
      <c r="E73" s="142"/>
      <c r="F73" s="142"/>
      <c r="G73" s="142"/>
      <c r="H73" s="142"/>
      <c r="I73" s="142"/>
      <c r="J73" s="142"/>
      <c r="K73" s="142"/>
      <c r="L73" s="145" t="s">
        <v>78</v>
      </c>
      <c r="M73" s="142"/>
      <c r="N73" s="142"/>
      <c r="O73" s="142"/>
      <c r="P73" s="156"/>
      <c r="Q73" s="142"/>
      <c r="R73" s="142"/>
      <c r="S73" s="142"/>
      <c r="T73" s="156"/>
      <c r="U73" s="142"/>
      <c r="V73" s="156"/>
      <c r="W73" s="213"/>
    </row>
    <row r="74" spans="1:23" x14ac:dyDescent="0.35">
      <c r="A74" s="209" t="s">
        <v>303</v>
      </c>
      <c r="B74" s="142"/>
      <c r="C74" s="143" t="s">
        <v>304</v>
      </c>
      <c r="D74" s="160" t="s">
        <v>305</v>
      </c>
      <c r="E74" s="142"/>
      <c r="F74" s="142"/>
      <c r="G74" s="142"/>
      <c r="H74" s="142"/>
      <c r="I74" s="142"/>
      <c r="J74" s="142"/>
      <c r="K74" s="142"/>
      <c r="L74" s="145" t="s">
        <v>78</v>
      </c>
      <c r="M74" s="142"/>
      <c r="N74" s="142"/>
      <c r="O74" s="142"/>
      <c r="P74" s="156"/>
      <c r="Q74" s="142"/>
      <c r="R74" s="142"/>
      <c r="S74" s="142"/>
      <c r="T74" s="156"/>
      <c r="U74" s="142"/>
      <c r="V74" s="156"/>
      <c r="W74" s="213"/>
    </row>
    <row r="75" spans="1:23" x14ac:dyDescent="0.35">
      <c r="A75" s="209" t="s">
        <v>306</v>
      </c>
      <c r="B75" s="142"/>
      <c r="C75" s="143" t="s">
        <v>304</v>
      </c>
      <c r="D75" s="160" t="s">
        <v>307</v>
      </c>
      <c r="E75" s="142"/>
      <c r="F75" s="142"/>
      <c r="G75" s="142"/>
      <c r="H75" s="142"/>
      <c r="I75" s="142"/>
      <c r="J75" s="142"/>
      <c r="K75" s="142"/>
      <c r="L75" s="145" t="s">
        <v>78</v>
      </c>
      <c r="M75" s="142"/>
      <c r="N75" s="142"/>
      <c r="O75" s="142"/>
      <c r="P75" s="156"/>
      <c r="Q75" s="142"/>
      <c r="R75" s="142"/>
      <c r="S75" s="142"/>
      <c r="T75" s="156"/>
      <c r="U75" s="142"/>
      <c r="V75" s="156"/>
      <c r="W75" s="213"/>
    </row>
    <row r="76" spans="1:23" x14ac:dyDescent="0.35">
      <c r="A76" s="209" t="s">
        <v>308</v>
      </c>
      <c r="B76" s="142"/>
      <c r="C76" s="143" t="s">
        <v>304</v>
      </c>
      <c r="D76" s="160" t="s">
        <v>309</v>
      </c>
      <c r="E76" s="142"/>
      <c r="F76" s="142"/>
      <c r="G76" s="142"/>
      <c r="H76" s="142"/>
      <c r="I76" s="142"/>
      <c r="J76" s="142"/>
      <c r="K76" s="142"/>
      <c r="L76" s="145" t="s">
        <v>78</v>
      </c>
      <c r="M76" s="142"/>
      <c r="N76" s="142"/>
      <c r="O76" s="142"/>
      <c r="P76" s="156"/>
      <c r="Q76" s="142"/>
      <c r="R76" s="142"/>
      <c r="S76" s="142"/>
      <c r="T76" s="156"/>
      <c r="U76" s="142"/>
      <c r="V76" s="156"/>
      <c r="W76" s="213"/>
    </row>
    <row r="77" spans="1:23" x14ac:dyDescent="0.35">
      <c r="A77" s="209" t="s">
        <v>310</v>
      </c>
      <c r="B77" s="142"/>
      <c r="C77" s="143" t="s">
        <v>304</v>
      </c>
      <c r="D77" s="160" t="s">
        <v>311</v>
      </c>
      <c r="E77" s="142"/>
      <c r="F77" s="142"/>
      <c r="G77" s="142"/>
      <c r="H77" s="142"/>
      <c r="I77" s="142"/>
      <c r="J77" s="142"/>
      <c r="K77" s="142"/>
      <c r="L77" s="145" t="s">
        <v>78</v>
      </c>
      <c r="M77" s="142"/>
      <c r="N77" s="142"/>
      <c r="O77" s="142"/>
      <c r="P77" s="156"/>
      <c r="Q77" s="142"/>
      <c r="R77" s="142"/>
      <c r="S77" s="142"/>
      <c r="T77" s="156"/>
      <c r="U77" s="142"/>
      <c r="V77" s="156"/>
      <c r="W77" s="213"/>
    </row>
    <row r="78" spans="1:23" x14ac:dyDescent="0.35">
      <c r="A78" s="209" t="s">
        <v>312</v>
      </c>
      <c r="B78" s="142"/>
      <c r="C78" s="143" t="s">
        <v>304</v>
      </c>
      <c r="D78" s="160" t="s">
        <v>313</v>
      </c>
      <c r="E78" s="142"/>
      <c r="F78" s="142"/>
      <c r="G78" s="142"/>
      <c r="H78" s="142"/>
      <c r="I78" s="142"/>
      <c r="J78" s="142"/>
      <c r="K78" s="142"/>
      <c r="L78" s="145" t="s">
        <v>78</v>
      </c>
      <c r="M78" s="142"/>
      <c r="N78" s="142"/>
      <c r="O78" s="142"/>
      <c r="P78" s="156"/>
      <c r="Q78" s="142"/>
      <c r="R78" s="142"/>
      <c r="S78" s="142"/>
      <c r="T78" s="156"/>
      <c r="U78" s="142"/>
      <c r="V78" s="156"/>
      <c r="W78" s="213"/>
    </row>
    <row r="79" spans="1:23" x14ac:dyDescent="0.35">
      <c r="A79" s="209" t="s">
        <v>314</v>
      </c>
      <c r="B79" s="142"/>
      <c r="C79" s="143" t="s">
        <v>304</v>
      </c>
      <c r="D79" s="160" t="s">
        <v>315</v>
      </c>
      <c r="E79" s="142"/>
      <c r="F79" s="142"/>
      <c r="G79" s="142"/>
      <c r="H79" s="142"/>
      <c r="I79" s="142"/>
      <c r="J79" s="142"/>
      <c r="K79" s="142"/>
      <c r="L79" s="145" t="s">
        <v>78</v>
      </c>
      <c r="M79" s="142"/>
      <c r="N79" s="142"/>
      <c r="O79" s="142"/>
      <c r="P79" s="156"/>
      <c r="Q79" s="142"/>
      <c r="R79" s="142"/>
      <c r="S79" s="142"/>
      <c r="T79" s="156"/>
      <c r="U79" s="142"/>
      <c r="V79" s="156"/>
      <c r="W79" s="213"/>
    </row>
    <row r="80" spans="1:23" x14ac:dyDescent="0.35">
      <c r="A80" s="209" t="s">
        <v>316</v>
      </c>
      <c r="B80" s="142"/>
      <c r="C80" s="143" t="s">
        <v>304</v>
      </c>
      <c r="D80" s="160" t="s">
        <v>317</v>
      </c>
      <c r="E80" s="142"/>
      <c r="F80" s="142"/>
      <c r="G80" s="142"/>
      <c r="H80" s="142"/>
      <c r="I80" s="142"/>
      <c r="J80" s="142"/>
      <c r="K80" s="142"/>
      <c r="L80" s="145" t="s">
        <v>78</v>
      </c>
      <c r="M80" s="142"/>
      <c r="N80" s="142"/>
      <c r="O80" s="142"/>
      <c r="P80" s="156"/>
      <c r="Q80" s="142"/>
      <c r="R80" s="142"/>
      <c r="S80" s="142"/>
      <c r="T80" s="156"/>
      <c r="U80" s="142"/>
      <c r="V80" s="156"/>
      <c r="W80" s="213"/>
    </row>
    <row r="81" spans="1:23" x14ac:dyDescent="0.35">
      <c r="A81" s="209" t="s">
        <v>318</v>
      </c>
      <c r="B81" s="142"/>
      <c r="C81" s="143" t="s">
        <v>304</v>
      </c>
      <c r="D81" s="160" t="s">
        <v>319</v>
      </c>
      <c r="E81" s="142"/>
      <c r="F81" s="142"/>
      <c r="G81" s="142"/>
      <c r="H81" s="142"/>
      <c r="I81" s="142"/>
      <c r="J81" s="142"/>
      <c r="K81" s="142"/>
      <c r="L81" s="145" t="s">
        <v>78</v>
      </c>
      <c r="M81" s="142"/>
      <c r="N81" s="142"/>
      <c r="O81" s="142"/>
      <c r="P81" s="156"/>
      <c r="Q81" s="142"/>
      <c r="R81" s="142"/>
      <c r="S81" s="142"/>
      <c r="T81" s="156"/>
      <c r="U81" s="142"/>
      <c r="V81" s="156"/>
      <c r="W81" s="213"/>
    </row>
    <row r="82" spans="1:23" x14ac:dyDescent="0.35">
      <c r="A82" s="209" t="s">
        <v>320</v>
      </c>
      <c r="B82" s="142"/>
      <c r="C82" s="143" t="s">
        <v>304</v>
      </c>
      <c r="D82" s="160" t="s">
        <v>321</v>
      </c>
      <c r="E82" s="142"/>
      <c r="F82" s="142"/>
      <c r="G82" s="142"/>
      <c r="H82" s="142"/>
      <c r="I82" s="142"/>
      <c r="J82" s="142"/>
      <c r="K82" s="142"/>
      <c r="L82" s="145" t="s">
        <v>78</v>
      </c>
      <c r="M82" s="142"/>
      <c r="N82" s="142"/>
      <c r="O82" s="142"/>
      <c r="P82" s="156"/>
      <c r="Q82" s="142"/>
      <c r="R82" s="142"/>
      <c r="S82" s="142"/>
      <c r="T82" s="156"/>
      <c r="U82" s="142"/>
      <c r="V82" s="156"/>
      <c r="W82" s="213"/>
    </row>
    <row r="83" spans="1:23" x14ac:dyDescent="0.35">
      <c r="A83" s="209" t="s">
        <v>322</v>
      </c>
      <c r="B83" s="142"/>
      <c r="C83" s="143" t="s">
        <v>323</v>
      </c>
      <c r="D83" s="160" t="s">
        <v>324</v>
      </c>
      <c r="E83" s="142"/>
      <c r="F83" s="142"/>
      <c r="G83" s="142"/>
      <c r="H83" s="142"/>
      <c r="I83" s="142"/>
      <c r="J83" s="142"/>
      <c r="K83" s="142"/>
      <c r="L83" s="145" t="s">
        <v>78</v>
      </c>
      <c r="M83" s="142"/>
      <c r="N83" s="142"/>
      <c r="O83" s="142"/>
      <c r="P83" s="156"/>
      <c r="Q83" s="142"/>
      <c r="R83" s="142"/>
      <c r="S83" s="142"/>
      <c r="T83" s="156"/>
      <c r="U83" s="142"/>
      <c r="V83" s="156"/>
      <c r="W83" s="213"/>
    </row>
    <row r="84" spans="1:23" x14ac:dyDescent="0.35">
      <c r="A84" s="209" t="s">
        <v>325</v>
      </c>
      <c r="B84" s="142"/>
      <c r="C84" s="143" t="s">
        <v>323</v>
      </c>
      <c r="D84" s="160" t="s">
        <v>326</v>
      </c>
      <c r="E84" s="142"/>
      <c r="F84" s="142"/>
      <c r="G84" s="142"/>
      <c r="H84" s="142"/>
      <c r="I84" s="142"/>
      <c r="J84" s="142"/>
      <c r="K84" s="142"/>
      <c r="L84" s="145" t="s">
        <v>78</v>
      </c>
      <c r="M84" s="142"/>
      <c r="N84" s="142"/>
      <c r="O84" s="142"/>
      <c r="P84" s="156"/>
      <c r="Q84" s="142"/>
      <c r="R84" s="142"/>
      <c r="S84" s="142"/>
      <c r="T84" s="156"/>
      <c r="U84" s="142"/>
      <c r="V84" s="156"/>
      <c r="W84" s="213"/>
    </row>
    <row r="85" spans="1:23" x14ac:dyDescent="0.35">
      <c r="A85" s="209" t="s">
        <v>327</v>
      </c>
      <c r="B85" s="142"/>
      <c r="C85" s="143" t="s">
        <v>323</v>
      </c>
      <c r="D85" s="160" t="s">
        <v>328</v>
      </c>
      <c r="E85" s="142"/>
      <c r="F85" s="142"/>
      <c r="G85" s="142"/>
      <c r="H85" s="142"/>
      <c r="I85" s="142"/>
      <c r="J85" s="142"/>
      <c r="K85" s="142"/>
      <c r="L85" s="145" t="s">
        <v>78</v>
      </c>
      <c r="M85" s="142"/>
      <c r="N85" s="142"/>
      <c r="O85" s="142"/>
      <c r="P85" s="156"/>
      <c r="Q85" s="142"/>
      <c r="R85" s="142"/>
      <c r="S85" s="142"/>
      <c r="T85" s="156"/>
      <c r="U85" s="142"/>
      <c r="V85" s="156"/>
      <c r="W85" s="213"/>
    </row>
    <row r="86" spans="1:23" x14ac:dyDescent="0.35">
      <c r="A86" s="209" t="s">
        <v>329</v>
      </c>
      <c r="B86" s="142"/>
      <c r="C86" s="143" t="s">
        <v>323</v>
      </c>
      <c r="D86" s="160" t="s">
        <v>330</v>
      </c>
      <c r="E86" s="142"/>
      <c r="F86" s="142"/>
      <c r="G86" s="142"/>
      <c r="H86" s="142"/>
      <c r="I86" s="142"/>
      <c r="J86" s="142"/>
      <c r="K86" s="142"/>
      <c r="L86" s="145" t="s">
        <v>78</v>
      </c>
      <c r="M86" s="142"/>
      <c r="N86" s="142"/>
      <c r="O86" s="142"/>
      <c r="P86" s="156"/>
      <c r="Q86" s="142"/>
      <c r="R86" s="142"/>
      <c r="S86" s="142"/>
      <c r="T86" s="156"/>
      <c r="U86" s="142"/>
      <c r="V86" s="156"/>
      <c r="W86" s="213"/>
    </row>
    <row r="87" spans="1:23" x14ac:dyDescent="0.35">
      <c r="A87" s="209" t="s">
        <v>331</v>
      </c>
      <c r="B87" s="142"/>
      <c r="C87" s="143" t="s">
        <v>323</v>
      </c>
      <c r="D87" s="160" t="s">
        <v>332</v>
      </c>
      <c r="E87" s="142"/>
      <c r="F87" s="142"/>
      <c r="G87" s="142"/>
      <c r="H87" s="142"/>
      <c r="I87" s="142"/>
      <c r="J87" s="142"/>
      <c r="K87" s="142"/>
      <c r="L87" s="145" t="s">
        <v>78</v>
      </c>
      <c r="M87" s="142"/>
      <c r="N87" s="142"/>
      <c r="O87" s="142"/>
      <c r="P87" s="156"/>
      <c r="Q87" s="142"/>
      <c r="R87" s="142"/>
      <c r="S87" s="142"/>
      <c r="T87" s="156"/>
      <c r="U87" s="142"/>
      <c r="V87" s="156"/>
      <c r="W87" s="213"/>
    </row>
    <row r="88" spans="1:23" x14ac:dyDescent="0.35">
      <c r="A88" s="209" t="s">
        <v>333</v>
      </c>
      <c r="B88" s="142"/>
      <c r="C88" s="143" t="s">
        <v>323</v>
      </c>
      <c r="D88" s="160" t="s">
        <v>334</v>
      </c>
      <c r="E88" s="142"/>
      <c r="F88" s="142"/>
      <c r="G88" s="142"/>
      <c r="H88" s="142"/>
      <c r="I88" s="142"/>
      <c r="J88" s="142"/>
      <c r="K88" s="142"/>
      <c r="L88" s="145" t="s">
        <v>78</v>
      </c>
      <c r="M88" s="142"/>
      <c r="N88" s="142"/>
      <c r="O88" s="142"/>
      <c r="P88" s="156"/>
      <c r="Q88" s="142"/>
      <c r="R88" s="142"/>
      <c r="S88" s="142"/>
      <c r="T88" s="156"/>
      <c r="U88" s="142"/>
      <c r="V88" s="156"/>
      <c r="W88" s="213"/>
    </row>
    <row r="89" spans="1:23" x14ac:dyDescent="0.35">
      <c r="A89" s="209" t="s">
        <v>335</v>
      </c>
      <c r="B89" s="142"/>
      <c r="C89" s="143" t="s">
        <v>323</v>
      </c>
      <c r="D89" s="160" t="s">
        <v>336</v>
      </c>
      <c r="E89" s="142"/>
      <c r="F89" s="142"/>
      <c r="G89" s="142"/>
      <c r="H89" s="142"/>
      <c r="I89" s="142"/>
      <c r="J89" s="142"/>
      <c r="K89" s="142"/>
      <c r="L89" s="145" t="s">
        <v>78</v>
      </c>
      <c r="M89" s="142"/>
      <c r="N89" s="142"/>
      <c r="O89" s="142"/>
      <c r="P89" s="156"/>
      <c r="Q89" s="142"/>
      <c r="R89" s="142"/>
      <c r="S89" s="142"/>
      <c r="T89" s="156"/>
      <c r="U89" s="142"/>
      <c r="V89" s="156"/>
      <c r="W89" s="213"/>
    </row>
    <row r="90" spans="1:23" x14ac:dyDescent="0.35">
      <c r="A90" s="209" t="s">
        <v>337</v>
      </c>
      <c r="B90" s="142"/>
      <c r="C90" s="143" t="s">
        <v>323</v>
      </c>
      <c r="D90" s="160" t="s">
        <v>338</v>
      </c>
      <c r="E90" s="142"/>
      <c r="F90" s="142"/>
      <c r="G90" s="142"/>
      <c r="H90" s="142"/>
      <c r="I90" s="142"/>
      <c r="J90" s="142"/>
      <c r="K90" s="142"/>
      <c r="L90" s="145" t="s">
        <v>78</v>
      </c>
      <c r="M90" s="142"/>
      <c r="N90" s="142"/>
      <c r="O90" s="142"/>
      <c r="P90" s="156"/>
      <c r="Q90" s="142"/>
      <c r="R90" s="142"/>
      <c r="S90" s="142"/>
      <c r="T90" s="156"/>
      <c r="U90" s="142"/>
      <c r="V90" s="156"/>
      <c r="W90" s="213"/>
    </row>
    <row r="91" spans="1:23" x14ac:dyDescent="0.35">
      <c r="A91" s="209" t="s">
        <v>339</v>
      </c>
      <c r="B91" s="142"/>
      <c r="C91" s="143" t="s">
        <v>340</v>
      </c>
      <c r="D91" s="165" t="s">
        <v>341</v>
      </c>
      <c r="E91" s="142"/>
      <c r="F91" s="142"/>
      <c r="G91" s="142"/>
      <c r="H91" s="142"/>
      <c r="I91" s="142"/>
      <c r="J91" s="142"/>
      <c r="K91" s="142"/>
      <c r="L91" s="145" t="s">
        <v>78</v>
      </c>
      <c r="M91" s="142"/>
      <c r="N91" s="142"/>
      <c r="O91" s="142"/>
      <c r="P91" s="156"/>
      <c r="Q91" s="142"/>
      <c r="R91" s="142"/>
      <c r="S91" s="142"/>
      <c r="T91" s="156"/>
      <c r="U91" s="142"/>
      <c r="V91" s="156"/>
      <c r="W91" s="213"/>
    </row>
    <row r="92" spans="1:23" x14ac:dyDescent="0.35">
      <c r="A92" s="209" t="s">
        <v>342</v>
      </c>
      <c r="B92" s="142"/>
      <c r="C92" s="143" t="s">
        <v>340</v>
      </c>
      <c r="D92" s="165" t="s">
        <v>343</v>
      </c>
      <c r="E92" s="142"/>
      <c r="F92" s="142"/>
      <c r="G92" s="142"/>
      <c r="H92" s="142"/>
      <c r="I92" s="142"/>
      <c r="J92" s="142"/>
      <c r="K92" s="142"/>
      <c r="L92" s="145" t="s">
        <v>78</v>
      </c>
      <c r="M92" s="142"/>
      <c r="N92" s="142"/>
      <c r="O92" s="142"/>
      <c r="P92" s="156"/>
      <c r="Q92" s="142"/>
      <c r="R92" s="142"/>
      <c r="S92" s="142"/>
      <c r="T92" s="156"/>
      <c r="U92" s="142"/>
      <c r="V92" s="156"/>
      <c r="W92" s="213"/>
    </row>
    <row r="93" spans="1:23" x14ac:dyDescent="0.35">
      <c r="A93" s="209" t="s">
        <v>344</v>
      </c>
      <c r="B93" s="142"/>
      <c r="C93" s="143" t="s">
        <v>340</v>
      </c>
      <c r="D93" s="165" t="s">
        <v>345</v>
      </c>
      <c r="E93" s="142"/>
      <c r="F93" s="142"/>
      <c r="G93" s="142"/>
      <c r="H93" s="142"/>
      <c r="I93" s="142"/>
      <c r="J93" s="142"/>
      <c r="K93" s="142"/>
      <c r="L93" s="145" t="s">
        <v>78</v>
      </c>
      <c r="M93" s="142"/>
      <c r="N93" s="142"/>
      <c r="O93" s="142"/>
      <c r="P93" s="156"/>
      <c r="Q93" s="142"/>
      <c r="R93" s="142"/>
      <c r="S93" s="142"/>
      <c r="T93" s="156"/>
      <c r="U93" s="142"/>
      <c r="V93" s="156"/>
      <c r="W93" s="213"/>
    </row>
    <row r="94" spans="1:23" x14ac:dyDescent="0.35">
      <c r="A94" s="209" t="s">
        <v>346</v>
      </c>
      <c r="B94" s="142"/>
      <c r="C94" s="143" t="s">
        <v>340</v>
      </c>
      <c r="D94" s="165" t="s">
        <v>347</v>
      </c>
      <c r="E94" s="142"/>
      <c r="F94" s="142"/>
      <c r="G94" s="142"/>
      <c r="H94" s="142"/>
      <c r="I94" s="142"/>
      <c r="J94" s="142"/>
      <c r="K94" s="142"/>
      <c r="L94" s="145" t="s">
        <v>78</v>
      </c>
      <c r="M94" s="142"/>
      <c r="N94" s="142"/>
      <c r="O94" s="142"/>
      <c r="P94" s="156"/>
      <c r="Q94" s="142"/>
      <c r="R94" s="142"/>
      <c r="S94" s="142"/>
      <c r="T94" s="156"/>
      <c r="U94" s="142"/>
      <c r="V94" s="156"/>
      <c r="W94" s="213"/>
    </row>
    <row r="95" spans="1:23" x14ac:dyDescent="0.35">
      <c r="A95" s="209" t="s">
        <v>348</v>
      </c>
      <c r="B95" s="142"/>
      <c r="C95" s="143" t="s">
        <v>340</v>
      </c>
      <c r="D95" s="165" t="s">
        <v>349</v>
      </c>
      <c r="E95" s="142"/>
      <c r="F95" s="142"/>
      <c r="G95" s="142"/>
      <c r="H95" s="142"/>
      <c r="I95" s="142"/>
      <c r="J95" s="142"/>
      <c r="K95" s="142"/>
      <c r="L95" s="145" t="s">
        <v>78</v>
      </c>
      <c r="M95" s="142"/>
      <c r="N95" s="142"/>
      <c r="O95" s="142"/>
      <c r="P95" s="156"/>
      <c r="Q95" s="142"/>
      <c r="R95" s="142"/>
      <c r="S95" s="142"/>
      <c r="T95" s="156"/>
      <c r="U95" s="142"/>
      <c r="V95" s="156"/>
      <c r="W95" s="213"/>
    </row>
    <row r="96" spans="1:23" x14ac:dyDescent="0.35">
      <c r="A96" s="209" t="s">
        <v>350</v>
      </c>
      <c r="B96" s="142"/>
      <c r="C96" s="143" t="s">
        <v>340</v>
      </c>
      <c r="D96" s="165" t="s">
        <v>351</v>
      </c>
      <c r="E96" s="142"/>
      <c r="F96" s="142"/>
      <c r="G96" s="142"/>
      <c r="H96" s="142"/>
      <c r="I96" s="142"/>
      <c r="J96" s="142"/>
      <c r="K96" s="142"/>
      <c r="L96" s="145" t="s">
        <v>78</v>
      </c>
      <c r="M96" s="142"/>
      <c r="N96" s="142"/>
      <c r="O96" s="142"/>
      <c r="P96" s="156"/>
      <c r="Q96" s="142"/>
      <c r="R96" s="142"/>
      <c r="S96" s="142"/>
      <c r="T96" s="156"/>
      <c r="U96" s="142"/>
      <c r="V96" s="156"/>
      <c r="W96" s="213"/>
    </row>
    <row r="97" spans="1:23" x14ac:dyDescent="0.35">
      <c r="A97" s="209" t="s">
        <v>352</v>
      </c>
      <c r="B97" s="142"/>
      <c r="C97" s="143" t="s">
        <v>340</v>
      </c>
      <c r="D97" s="165" t="s">
        <v>353</v>
      </c>
      <c r="E97" s="142"/>
      <c r="F97" s="142"/>
      <c r="G97" s="142"/>
      <c r="H97" s="142"/>
      <c r="I97" s="142"/>
      <c r="J97" s="142"/>
      <c r="K97" s="142"/>
      <c r="L97" s="145" t="s">
        <v>78</v>
      </c>
      <c r="M97" s="142"/>
      <c r="N97" s="142"/>
      <c r="O97" s="142"/>
      <c r="P97" s="156"/>
      <c r="Q97" s="142"/>
      <c r="R97" s="142"/>
      <c r="S97" s="142"/>
      <c r="T97" s="156"/>
      <c r="U97" s="142"/>
      <c r="V97" s="156"/>
      <c r="W97" s="213"/>
    </row>
    <row r="98" spans="1:23" x14ac:dyDescent="0.35">
      <c r="A98" s="209" t="s">
        <v>354</v>
      </c>
      <c r="B98" s="142"/>
      <c r="C98" s="143" t="s">
        <v>340</v>
      </c>
      <c r="D98" s="165" t="s">
        <v>355</v>
      </c>
      <c r="E98" s="142"/>
      <c r="F98" s="142"/>
      <c r="G98" s="142"/>
      <c r="H98" s="142"/>
      <c r="I98" s="142"/>
      <c r="J98" s="142"/>
      <c r="K98" s="142"/>
      <c r="L98" s="145" t="s">
        <v>78</v>
      </c>
      <c r="M98" s="142"/>
      <c r="N98" s="142"/>
      <c r="O98" s="142"/>
      <c r="P98" s="156"/>
      <c r="Q98" s="142"/>
      <c r="R98" s="142"/>
      <c r="S98" s="142"/>
      <c r="T98" s="156"/>
      <c r="U98" s="142"/>
      <c r="V98" s="156"/>
      <c r="W98" s="213"/>
    </row>
    <row r="99" spans="1:23" x14ac:dyDescent="0.35">
      <c r="A99" s="209" t="s">
        <v>356</v>
      </c>
      <c r="B99" s="142"/>
      <c r="C99" s="143" t="s">
        <v>357</v>
      </c>
      <c r="D99" s="165" t="s">
        <v>358</v>
      </c>
      <c r="E99" s="142"/>
      <c r="F99" s="142"/>
      <c r="G99" s="142"/>
      <c r="H99" s="142"/>
      <c r="I99" s="142"/>
      <c r="J99" s="142"/>
      <c r="K99" s="142"/>
      <c r="L99" s="145" t="s">
        <v>78</v>
      </c>
      <c r="M99" s="142"/>
      <c r="N99" s="142"/>
      <c r="O99" s="142"/>
      <c r="P99" s="156"/>
      <c r="Q99" s="142"/>
      <c r="R99" s="142"/>
      <c r="S99" s="142"/>
      <c r="T99" s="156"/>
      <c r="U99" s="142"/>
      <c r="V99" s="156"/>
      <c r="W99" s="213"/>
    </row>
    <row r="100" spans="1:23" x14ac:dyDescent="0.35">
      <c r="A100" s="209" t="s">
        <v>359</v>
      </c>
      <c r="B100" s="142"/>
      <c r="C100" s="143" t="s">
        <v>357</v>
      </c>
      <c r="D100" s="165" t="s">
        <v>360</v>
      </c>
      <c r="E100" s="142"/>
      <c r="F100" s="142"/>
      <c r="G100" s="142"/>
      <c r="H100" s="142"/>
      <c r="I100" s="142"/>
      <c r="J100" s="142"/>
      <c r="K100" s="142"/>
      <c r="L100" s="145" t="s">
        <v>78</v>
      </c>
      <c r="M100" s="142"/>
      <c r="N100" s="142"/>
      <c r="O100" s="142"/>
      <c r="P100" s="156"/>
      <c r="Q100" s="142"/>
      <c r="R100" s="142"/>
      <c r="S100" s="142"/>
      <c r="T100" s="156"/>
      <c r="U100" s="142"/>
      <c r="V100" s="156"/>
      <c r="W100" s="213"/>
    </row>
    <row r="101" spans="1:23" x14ac:dyDescent="0.35">
      <c r="A101" s="209" t="s">
        <v>361</v>
      </c>
      <c r="B101" s="142"/>
      <c r="C101" s="143" t="s">
        <v>357</v>
      </c>
      <c r="D101" s="165" t="s">
        <v>362</v>
      </c>
      <c r="E101" s="142"/>
      <c r="F101" s="142"/>
      <c r="G101" s="142"/>
      <c r="H101" s="142"/>
      <c r="I101" s="142"/>
      <c r="J101" s="142"/>
      <c r="K101" s="142"/>
      <c r="L101" s="145" t="s">
        <v>78</v>
      </c>
      <c r="M101" s="142"/>
      <c r="N101" s="142"/>
      <c r="O101" s="142"/>
      <c r="P101" s="156"/>
      <c r="Q101" s="142"/>
      <c r="R101" s="142"/>
      <c r="S101" s="142"/>
      <c r="T101" s="156"/>
      <c r="U101" s="142"/>
      <c r="V101" s="156"/>
      <c r="W101" s="213"/>
    </row>
    <row r="102" spans="1:23" x14ac:dyDescent="0.35">
      <c r="A102" s="209" t="s">
        <v>363</v>
      </c>
      <c r="B102" s="142"/>
      <c r="C102" s="143" t="s">
        <v>357</v>
      </c>
      <c r="D102" s="165" t="s">
        <v>364</v>
      </c>
      <c r="E102" s="142"/>
      <c r="F102" s="142"/>
      <c r="G102" s="142"/>
      <c r="H102" s="142"/>
      <c r="I102" s="142"/>
      <c r="J102" s="142"/>
      <c r="K102" s="142"/>
      <c r="L102" s="145" t="s">
        <v>78</v>
      </c>
      <c r="M102" s="142"/>
      <c r="N102" s="142"/>
      <c r="O102" s="142"/>
      <c r="P102" s="156"/>
      <c r="Q102" s="142"/>
      <c r="R102" s="142"/>
      <c r="S102" s="142"/>
      <c r="T102" s="156"/>
      <c r="U102" s="142"/>
      <c r="V102" s="156"/>
      <c r="W102" s="213"/>
    </row>
    <row r="103" spans="1:23" x14ac:dyDescent="0.35">
      <c r="A103" s="209" t="s">
        <v>365</v>
      </c>
      <c r="B103" s="142"/>
      <c r="C103" s="143" t="s">
        <v>357</v>
      </c>
      <c r="D103" s="165" t="s">
        <v>366</v>
      </c>
      <c r="E103" s="142"/>
      <c r="F103" s="142"/>
      <c r="G103" s="142"/>
      <c r="H103" s="142"/>
      <c r="I103" s="142"/>
      <c r="J103" s="142"/>
      <c r="K103" s="142"/>
      <c r="L103" s="145" t="s">
        <v>78</v>
      </c>
      <c r="M103" s="142"/>
      <c r="N103" s="142"/>
      <c r="O103" s="142"/>
      <c r="P103" s="156"/>
      <c r="Q103" s="142"/>
      <c r="R103" s="142"/>
      <c r="S103" s="142"/>
      <c r="T103" s="156"/>
      <c r="U103" s="142"/>
      <c r="V103" s="156"/>
      <c r="W103" s="213"/>
    </row>
    <row r="104" spans="1:23" x14ac:dyDescent="0.35">
      <c r="A104" s="209" t="s">
        <v>367</v>
      </c>
      <c r="B104" s="142"/>
      <c r="C104" s="143" t="s">
        <v>357</v>
      </c>
      <c r="D104" s="165" t="s">
        <v>368</v>
      </c>
      <c r="E104" s="142"/>
      <c r="F104" s="142"/>
      <c r="G104" s="142"/>
      <c r="H104" s="142"/>
      <c r="I104" s="142"/>
      <c r="J104" s="142"/>
      <c r="K104" s="142"/>
      <c r="L104" s="145" t="s">
        <v>78</v>
      </c>
      <c r="M104" s="142"/>
      <c r="N104" s="142"/>
      <c r="O104" s="142"/>
      <c r="P104" s="156"/>
      <c r="Q104" s="142"/>
      <c r="R104" s="142"/>
      <c r="S104" s="142"/>
      <c r="T104" s="156"/>
      <c r="U104" s="142"/>
      <c r="V104" s="156"/>
      <c r="W104" s="213"/>
    </row>
    <row r="105" spans="1:23" x14ac:dyDescent="0.35">
      <c r="A105" s="209" t="s">
        <v>369</v>
      </c>
      <c r="B105" s="142"/>
      <c r="C105" s="143" t="s">
        <v>357</v>
      </c>
      <c r="D105" s="165" t="s">
        <v>370</v>
      </c>
      <c r="E105" s="142"/>
      <c r="F105" s="142"/>
      <c r="G105" s="142"/>
      <c r="H105" s="142"/>
      <c r="I105" s="142"/>
      <c r="J105" s="142"/>
      <c r="K105" s="142"/>
      <c r="L105" s="145" t="s">
        <v>78</v>
      </c>
      <c r="M105" s="142"/>
      <c r="N105" s="142"/>
      <c r="O105" s="142"/>
      <c r="P105" s="156"/>
      <c r="Q105" s="142"/>
      <c r="R105" s="142"/>
      <c r="S105" s="142"/>
      <c r="T105" s="156"/>
      <c r="U105" s="142"/>
      <c r="V105" s="156"/>
      <c r="W105" s="213"/>
    </row>
    <row r="106" spans="1:23" ht="16" thickBot="1" x14ac:dyDescent="0.4">
      <c r="A106" s="214" t="s">
        <v>371</v>
      </c>
      <c r="B106" s="215"/>
      <c r="C106" s="216" t="s">
        <v>357</v>
      </c>
      <c r="D106" s="217" t="s">
        <v>372</v>
      </c>
      <c r="E106" s="215"/>
      <c r="F106" s="215"/>
      <c r="G106" s="215"/>
      <c r="H106" s="215"/>
      <c r="I106" s="215"/>
      <c r="J106" s="215"/>
      <c r="K106" s="215"/>
      <c r="L106" s="218" t="s">
        <v>78</v>
      </c>
      <c r="M106" s="215"/>
      <c r="N106" s="215"/>
      <c r="O106" s="215"/>
      <c r="P106" s="219"/>
      <c r="Q106" s="215"/>
      <c r="R106" s="215"/>
      <c r="S106" s="215"/>
      <c r="T106" s="219"/>
      <c r="U106" s="215"/>
      <c r="V106" s="219"/>
      <c r="W106" s="220"/>
    </row>
  </sheetData>
  <sheetProtection formatCells="0" formatColumns="0" formatRows="0" insertColumns="0" insertRows="0"/>
  <mergeCells count="11">
    <mergeCell ref="A3:O3"/>
    <mergeCell ref="Y34:AK39"/>
    <mergeCell ref="A5:D5"/>
    <mergeCell ref="E5:O5"/>
    <mergeCell ref="P5:V5"/>
    <mergeCell ref="Y23:AK23"/>
    <mergeCell ref="Y10:AK10"/>
    <mergeCell ref="Y7:AK7"/>
    <mergeCell ref="B9:B10"/>
    <mergeCell ref="Y22:AO22"/>
    <mergeCell ref="Y9:AN9"/>
  </mergeCells>
  <conditionalFormatting sqref="M11:M58">
    <cfRule type="expression" dxfId="2" priority="2">
      <formula>IF(ISBLANK(M11),"", OR(M11&lt;1.8, M11&gt;2))</formula>
    </cfRule>
  </conditionalFormatting>
  <conditionalFormatting sqref="N11:N58">
    <cfRule type="expression" dxfId="1" priority="1">
      <formula>IF(ISBLANK(N11),"",OR(N11&lt;2, N11&gt;2.2))</formula>
    </cfRule>
  </conditionalFormatting>
  <dataValidations count="9">
    <dataValidation allowBlank="1" showInputMessage="1" showErrorMessage="1" promptTitle="CRITICAL INFORMATION" prompt="Before we can proceed with pooling your samples, we need to know how many clusters per sample your analysis requires._x000d__x000d_Please indicate only clusters per sample in Millions._x000d_For example, if you only require 20,000 clusters/ sample, write 0.02, etc." sqref="U6:U10" xr:uid="{00000000-0002-0000-0500-000003000000}"/>
    <dataValidation allowBlank="1" showInputMessage="1" showErrorMessage="1" promptTitle="CRITICAL INFORMATION" prompt="If you are submitted prepared libraries, please fill in indices used to label your samples. _x000d__x000d_We will not be able to place your project in the sequencing queue unless we have barcodes assigned to each sample." sqref="S6:T58" xr:uid="{00000000-0002-0000-0500-000004000000}"/>
    <dataValidation type="decimal" operator="greaterThan" allowBlank="1" showInputMessage="1" showErrorMessage="1" sqref="M11:N58 E11:E71 J11:K54" xr:uid="{00000000-0002-0000-0500-000005000000}">
      <formula1>0</formula1>
    </dataValidation>
    <dataValidation type="list" allowBlank="1" showInputMessage="1" showErrorMessage="1" promptTitle="Pls select the source of sample" sqref="O196479:O196490 O262015:O262026 O327551:O327562 O393087:O393098 O458623:O458634 O524159:O524170 O589695:O589706 O655231:O655242 O720767:O720778 O786303:O786314 O851839:O851850 O917375:O917386 O982911:O982922 O65407:O65418 O130943:O130954" xr:uid="{00000000-0002-0000-0500-000006000000}">
      <formula1>#REF!</formula1>
    </dataValidation>
    <dataValidation type="list" allowBlank="1" showInputMessage="1" showErrorMessage="1" sqref="O196494:O196498 O262030:O262034 O327566:O327570 O393102:O393106 O458638:O458642 O524174:O524178 O589710:O589714 O655246:O655250 O720782:O720786 O786318:O786322 O851854:O851858 O917390:O917394 O982926:O982930 O65422:O65426 O130958:O130962 O65455 O130991 O196527 O262063 O327599 O393135 O458671 O524207 O589743 O655279 O720815 O786351 O851887 O917423 O982959 P917373:P917385 T982909:V982921 P851837:P851849 T917373:V917385 P786301:P786313 T851837:V851849 P720765:P720777 T786301:V786313 P655229:P655241 T720765:V720777 P589693:P589705 T655229:V655241 P524157:P524169 T589693:V589705 P458621:P458633 T524157:V524169 P393085:P393097 T458621:V458633 P327549:P327561 T393085:V393097 P262013:P262025 T327549:V327561 P196477:P196489 T262013:V262025 P130941:P130953 T196477:V196489 P65405:P65417 T130941:V130953 T65405:V65417 P982909:P982921 Q65406:R65406 Q982910:R982910 Q917374:R917374 Q851838:R851838 Q786302:R786302 Q720766:R720766 Q655230:R655230 Q589694:R589694 Q524158:R524158 Q458622:R458622 Q393086:R393086 Q327550:R327550 Q262014:R262014 Q196478:R196478 Q130942:R130942 E982960:N982972 E65456:N65468 E130992:N131004 E196528:N196540 E262064:N262076 E327600:N327612 E393136:N393148 E458672:N458684 E524208:N524220 E589744:N589756 E655280:N655292 E720816:N720828 E786352:N786364 E851888:N851900 E917424:N917436" xr:uid="{00000000-0002-0000-0500-000007000000}">
      <formula1>#REF!</formula1>
    </dataValidation>
    <dataValidation type="decimal" allowBlank="1" showInputMessage="1" showErrorMessage="1" promptTitle="CRITICAL INFORMATION" prompt="Before we can proceed with pooling your samples, we need to know how many clusters per sample your analysis requires._x000d__x000d_Please indicate only clusters per sample in Millions._x000d_For example, if you only require 20,000 clusters/ sample, write 0.02, etc." sqref="U11:U106" xr:uid="{00000000-0002-0000-0500-000008000000}">
      <formula1>0</formula1>
      <formula2>10000000000</formula2>
    </dataValidation>
    <dataValidation errorStyle="information" allowBlank="1" showInputMessage="1" showErrorMessage="1" sqref="E65437:N65439 E130973:N130975 E196509:N196511 E262045:N262047 E327581:N327583 E393117:N393119 E458653:N458655 E524189:N524191 E589725:N589727 E655261:N655263 E720797:N720799 E786333:N786335 E851869:N851871 E917405:N917407 E982941:N982943 E65451:N65452 E130987:N130988 E196523:N196524 E262059:N262060 E327595:N327596 E393131:N393132 E458667:N458668 E524203:N524204 E589739:N589740 E655275:N655276 E720811:N720812 E786347:N786348 E851883:N851884 E917419:N917420 E982955:N982956" xr:uid="{00000000-0002-0000-0500-000000000000}"/>
    <dataValidation errorStyle="information" allowBlank="1" showInputMessage="1" showErrorMessage="1" promptTitle="csds" sqref="E65423:N65436 E130959:N130972 E196495:N196508 E262031:N262044 E327567:N327580 E393103:N393116 E458639:N458652 E524175:N524188 E589711:N589724 E655247:N655260 E720783:N720796 E786319:N786332 E851855:N851868 E917391:N917404 E982927:N982940" xr:uid="{00000000-0002-0000-0500-000001000000}"/>
    <dataValidation type="list" errorStyle="information" allowBlank="1" showInputMessage="1" showErrorMessage="1" promptTitle="Type" sqref="E65408:N65419 E982912:N982923 E130944:N130955 E196480:N196491 E262016:N262027 E327552:N327563 E393088:N393099 E458624:N458635 E524160:N524171 E589696:N589707 E655232:N655243 E720768:N720779 E786304:N786315 E851840:N851851 E917376:N917387" xr:uid="{00000000-0002-0000-0500-000002000000}">
      <formula1>#REF!</formula1>
    </dataValidation>
  </dataValidations>
  <pageMargins left="0.70866141732283505" right="0.70866141732283505" top="0.74803149606299202" bottom="0.74803149606299202" header="0.31496062992126" footer="0.31496062992126"/>
  <pageSetup scale="2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9000000}">
          <x14:formula1>
            <xm:f>'Dropdown Resources'!$Y$3:$Y$9</xm:f>
          </x14:formula1>
          <xm:sqref>L11:L106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W622"/>
  <sheetViews>
    <sheetView workbookViewId="0">
      <pane xSplit="2" ySplit="2" topLeftCell="AD3" activePane="bottomRight" state="frozen"/>
      <selection activeCell="AH82" sqref="AH82"/>
      <selection pane="topRight" activeCell="AH82" sqref="AH82"/>
      <selection pane="bottomLeft" activeCell="AH82" sqref="AH82"/>
      <selection pane="bottomRight" activeCell="AH82" sqref="AH82"/>
    </sheetView>
  </sheetViews>
  <sheetFormatPr defaultColWidth="8.81640625" defaultRowHeight="13" x14ac:dyDescent="0.3"/>
  <cols>
    <col min="1" max="1" width="12" style="12" customWidth="1"/>
    <col min="2" max="2" width="30.1796875" style="12" customWidth="1"/>
    <col min="3" max="3" width="13" style="12" customWidth="1"/>
    <col min="4" max="4" width="12" style="13" customWidth="1"/>
    <col min="5" max="5" width="8.81640625" style="13"/>
    <col min="6" max="6" width="11.26953125" style="13" bestFit="1" customWidth="1"/>
    <col min="7" max="7" width="9.453125" style="15" bestFit="1" customWidth="1"/>
    <col min="8" max="9" width="8.81640625" style="11"/>
    <col min="10" max="10" width="19.453125" style="11" customWidth="1"/>
    <col min="11" max="11" width="11.81640625" style="16" customWidth="1"/>
    <col min="12" max="12" width="9.453125" style="75" customWidth="1"/>
    <col min="13" max="15" width="9.1796875" style="67" customWidth="1"/>
    <col min="16" max="16" width="9.1796875" style="29" customWidth="1"/>
    <col min="17" max="21" width="9.1796875" style="67" customWidth="1"/>
    <col min="22" max="22" width="13.1796875" style="72" customWidth="1"/>
    <col min="23" max="23" width="9.81640625" style="78" customWidth="1"/>
    <col min="24" max="25" width="5.26953125" style="67" customWidth="1"/>
    <col min="26" max="26" width="14.81640625" style="67" customWidth="1"/>
    <col min="27" max="27" width="8.7265625" style="67" customWidth="1"/>
    <col min="28" max="28" width="8.7265625" style="69" customWidth="1"/>
    <col min="29" max="29" width="9.453125" style="15" customWidth="1"/>
    <col min="30" max="32" width="9.1796875" style="11" customWidth="1"/>
    <col min="33" max="33" width="16" style="29" customWidth="1"/>
    <col min="34" max="38" width="9.1796875" style="11" customWidth="1"/>
    <col min="39" max="39" width="7.7265625" style="65" customWidth="1"/>
    <col min="40" max="42" width="7.7265625" style="23" customWidth="1"/>
    <col min="43" max="43" width="9.453125" style="235" customWidth="1"/>
    <col min="44" max="46" width="9.1796875" style="11" customWidth="1"/>
    <col min="47" max="47" width="16" style="29" customWidth="1"/>
    <col min="48" max="51" width="9.1796875" style="11" customWidth="1"/>
    <col min="52" max="52" width="9.1796875" style="238" customWidth="1"/>
    <col min="53" max="53" width="10.453125" style="67" customWidth="1"/>
    <col min="54" max="54" width="4.453125" style="67" customWidth="1"/>
    <col min="55" max="56" width="6.453125" style="67" customWidth="1"/>
    <col min="57" max="57" width="18.26953125" style="29" customWidth="1"/>
    <col min="58" max="58" width="13.1796875" style="72" customWidth="1"/>
    <col min="59" max="59" width="8" style="67" customWidth="1"/>
    <col min="60" max="60" width="7.453125" style="67" customWidth="1"/>
    <col min="61" max="61" width="5.26953125" style="69" customWidth="1"/>
    <col min="62" max="63" width="12.453125" style="68" customWidth="1"/>
    <col min="64" max="64" width="10.453125" style="68" customWidth="1"/>
    <col min="65" max="65" width="9.453125" style="15" customWidth="1"/>
    <col min="66" max="68" width="9.1796875" style="11" customWidth="1"/>
    <col min="69" max="69" width="14.453125" style="11" customWidth="1"/>
    <col min="70" max="70" width="18.1796875" style="11" customWidth="1"/>
    <col min="71" max="72" width="9.81640625" style="11" customWidth="1"/>
    <col min="73" max="73" width="13.81640625" style="73" customWidth="1"/>
    <col min="74" max="74" width="9.1796875" style="73" customWidth="1"/>
    <col min="75" max="75" width="10.453125" style="73" customWidth="1"/>
    <col min="76" max="76" width="10.453125" style="241" customWidth="1"/>
    <col min="77" max="77" width="10.453125" style="242" customWidth="1"/>
    <col min="78" max="78" width="10.26953125" style="11" customWidth="1"/>
    <col min="79" max="82" width="9.1796875" style="11" customWidth="1"/>
    <col min="83" max="83" width="12" style="16" customWidth="1"/>
    <col min="84" max="84" width="9.453125" style="11" bestFit="1" customWidth="1"/>
    <col min="85" max="87" width="8.81640625" style="11"/>
    <col min="88" max="88" width="8.81640625" style="29"/>
    <col min="89" max="92" width="8.81640625" style="11"/>
    <col min="93" max="93" width="8.81640625" style="16"/>
    <col min="94" max="94" width="7.7265625" style="65" customWidth="1"/>
    <col min="95" max="96" width="7.7265625" style="23" customWidth="1"/>
    <col min="97" max="97" width="7.7265625" style="66" customWidth="1"/>
    <col min="98" max="98" width="9.453125" style="11" bestFit="1" customWidth="1"/>
    <col min="99" max="101" width="9.1796875" style="11"/>
    <col min="102" max="102" width="9.1796875" style="29"/>
    <col min="103" max="106" width="9.1796875" style="11"/>
    <col min="107" max="107" width="9.1796875" style="16"/>
    <col min="108" max="108" width="9.453125" style="15" bestFit="1" customWidth="1"/>
    <col min="109" max="111" width="8.81640625" style="11"/>
    <col min="112" max="112" width="8.81640625" style="29"/>
    <col min="113" max="113" width="13.26953125" style="11" bestFit="1" customWidth="1"/>
    <col min="114" max="118" width="8.81640625" style="11"/>
    <col min="119" max="119" width="8.81640625" style="16"/>
    <col min="120" max="120" width="9" style="20" customWidth="1"/>
    <col min="121" max="121" width="9" style="13" customWidth="1"/>
    <col min="122" max="122" width="7.7265625" style="21" customWidth="1"/>
    <col min="123" max="123" width="7.7265625" style="26" customWidth="1"/>
    <col min="124" max="124" width="11.26953125" style="30" hidden="1" customWidth="1"/>
    <col min="125" max="125" width="11.26953125" style="25" hidden="1" customWidth="1"/>
    <col min="126" max="126" width="10.453125" style="25" hidden="1" customWidth="1"/>
    <col min="127" max="127" width="11.26953125" style="31" hidden="1" customWidth="1"/>
    <col min="128" max="16384" width="8.81640625" style="11"/>
  </cols>
  <sheetData>
    <row r="1" spans="1:127" s="300" customFormat="1" ht="33" customHeight="1" x14ac:dyDescent="0.35">
      <c r="A1" s="307"/>
      <c r="B1" s="297" t="s">
        <v>373</v>
      </c>
      <c r="C1" s="297"/>
      <c r="D1" s="297"/>
      <c r="E1" s="297"/>
      <c r="F1" s="297"/>
      <c r="G1" s="296" t="s">
        <v>374</v>
      </c>
      <c r="H1" s="297"/>
      <c r="I1" s="297"/>
      <c r="J1" s="297"/>
      <c r="K1" s="298"/>
      <c r="L1" s="296" t="s">
        <v>375</v>
      </c>
      <c r="M1" s="297"/>
      <c r="N1" s="297"/>
      <c r="O1" s="297"/>
      <c r="P1" s="297"/>
      <c r="Q1" s="297"/>
      <c r="R1" s="297"/>
      <c r="S1" s="297"/>
      <c r="T1" s="297"/>
      <c r="U1" s="297"/>
      <c r="V1" s="297"/>
      <c r="W1" s="296" t="s">
        <v>376</v>
      </c>
      <c r="X1" s="297"/>
      <c r="Y1" s="297"/>
      <c r="Z1" s="297"/>
      <c r="AA1" s="297"/>
      <c r="AB1" s="298"/>
      <c r="AC1" s="296" t="s">
        <v>377</v>
      </c>
      <c r="AD1" s="297"/>
      <c r="AE1" s="297"/>
      <c r="AF1" s="297"/>
      <c r="AG1" s="297"/>
      <c r="AH1" s="297"/>
      <c r="AI1" s="297"/>
      <c r="AJ1" s="297"/>
      <c r="AK1" s="297"/>
      <c r="AL1" s="297"/>
      <c r="AM1" s="296" t="s">
        <v>378</v>
      </c>
      <c r="AN1" s="297"/>
      <c r="AO1" s="297"/>
      <c r="AP1" s="297"/>
      <c r="AQ1" s="307" t="s">
        <v>379</v>
      </c>
      <c r="AR1" s="297"/>
      <c r="AS1" s="297"/>
      <c r="AT1" s="297"/>
      <c r="AU1" s="297"/>
      <c r="AV1" s="297"/>
      <c r="AW1" s="297"/>
      <c r="AX1" s="297"/>
      <c r="AY1" s="297"/>
      <c r="AZ1" s="308"/>
      <c r="BA1" s="297" t="s">
        <v>380</v>
      </c>
      <c r="BB1" s="297"/>
      <c r="BC1" s="297"/>
      <c r="BD1" s="297"/>
      <c r="BE1" s="297"/>
      <c r="BF1" s="297"/>
      <c r="BG1" s="297"/>
      <c r="BH1" s="297"/>
      <c r="BI1" s="298"/>
      <c r="BJ1" s="297" t="s">
        <v>381</v>
      </c>
      <c r="BK1" s="297"/>
      <c r="BL1" s="297"/>
      <c r="BM1" s="296" t="s">
        <v>382</v>
      </c>
      <c r="BN1" s="297"/>
      <c r="BO1" s="297"/>
      <c r="BP1" s="297"/>
      <c r="BQ1" s="297"/>
      <c r="BR1" s="297"/>
      <c r="BS1" s="297"/>
      <c r="BT1" s="297"/>
      <c r="BU1" s="297"/>
      <c r="BV1" s="297"/>
      <c r="BW1" s="297"/>
      <c r="BX1" s="524" t="s">
        <v>383</v>
      </c>
      <c r="BY1" s="525"/>
      <c r="BZ1" s="297"/>
      <c r="CA1" s="297"/>
      <c r="CB1" s="297"/>
      <c r="CC1" s="297"/>
      <c r="CD1" s="297"/>
      <c r="CE1" s="298"/>
      <c r="CF1" s="297" t="s">
        <v>384</v>
      </c>
      <c r="CG1" s="297"/>
      <c r="CH1" s="297"/>
      <c r="CI1" s="297"/>
      <c r="CJ1" s="297"/>
      <c r="CK1" s="297"/>
      <c r="CL1" s="297"/>
      <c r="CM1" s="297"/>
      <c r="CN1" s="297"/>
      <c r="CO1" s="298"/>
      <c r="CP1" s="296" t="s">
        <v>385</v>
      </c>
      <c r="CQ1" s="297"/>
      <c r="CR1" s="297"/>
      <c r="CS1" s="298"/>
      <c r="CT1" s="297" t="s">
        <v>379</v>
      </c>
      <c r="CU1" s="297"/>
      <c r="CV1" s="526" t="s">
        <v>386</v>
      </c>
      <c r="CW1" s="526"/>
      <c r="CX1" s="526"/>
      <c r="CY1" s="526"/>
      <c r="CZ1" s="526"/>
      <c r="DA1" s="526"/>
      <c r="DB1" s="526"/>
      <c r="DC1" s="527"/>
      <c r="DD1" s="296" t="s">
        <v>387</v>
      </c>
      <c r="DE1" s="297"/>
      <c r="DF1" s="297"/>
      <c r="DG1" s="297"/>
      <c r="DH1" s="297"/>
      <c r="DI1" s="297"/>
      <c r="DJ1" s="297"/>
      <c r="DK1" s="297"/>
      <c r="DL1" s="297"/>
      <c r="DM1" s="297"/>
      <c r="DN1" s="297"/>
      <c r="DO1" s="298"/>
      <c r="DP1" s="296" t="s">
        <v>388</v>
      </c>
      <c r="DQ1" s="297"/>
      <c r="DR1" s="298"/>
      <c r="DS1" s="301" t="s">
        <v>389</v>
      </c>
      <c r="DT1" s="299" t="s">
        <v>110</v>
      </c>
      <c r="DU1" s="302"/>
      <c r="DV1" s="302"/>
      <c r="DW1" s="303"/>
    </row>
    <row r="2" spans="1:127" s="248" customFormat="1" x14ac:dyDescent="0.3">
      <c r="A2" s="262" t="s">
        <v>390</v>
      </c>
      <c r="B2" s="246" t="s">
        <v>1978</v>
      </c>
      <c r="C2" s="246" t="s">
        <v>391</v>
      </c>
      <c r="D2" s="246" t="s">
        <v>392</v>
      </c>
      <c r="E2" s="246" t="s">
        <v>393</v>
      </c>
      <c r="F2" s="246" t="s">
        <v>394</v>
      </c>
      <c r="G2" s="247" t="s">
        <v>395</v>
      </c>
      <c r="H2" s="248" t="s">
        <v>396</v>
      </c>
      <c r="I2" s="248" t="s">
        <v>397</v>
      </c>
      <c r="J2" s="248" t="s">
        <v>398</v>
      </c>
      <c r="K2" s="249" t="s">
        <v>399</v>
      </c>
      <c r="L2" s="250" t="s">
        <v>395</v>
      </c>
      <c r="M2" s="251" t="s">
        <v>396</v>
      </c>
      <c r="N2" s="251" t="s">
        <v>400</v>
      </c>
      <c r="O2" s="251" t="s">
        <v>401</v>
      </c>
      <c r="P2" s="252" t="s">
        <v>402</v>
      </c>
      <c r="Q2" s="251" t="s">
        <v>403</v>
      </c>
      <c r="R2" s="251" t="s">
        <v>404</v>
      </c>
      <c r="S2" s="251" t="s">
        <v>405</v>
      </c>
      <c r="T2" s="251" t="s">
        <v>406</v>
      </c>
      <c r="U2" s="251" t="s">
        <v>60</v>
      </c>
      <c r="V2" s="251" t="s">
        <v>407</v>
      </c>
      <c r="W2" s="250" t="s">
        <v>408</v>
      </c>
      <c r="X2" s="251" t="s">
        <v>395</v>
      </c>
      <c r="Y2" s="251" t="s">
        <v>396</v>
      </c>
      <c r="Z2" s="251" t="s">
        <v>409</v>
      </c>
      <c r="AA2" s="251" t="s">
        <v>410</v>
      </c>
      <c r="AB2" s="253" t="s">
        <v>411</v>
      </c>
      <c r="AC2" s="247" t="s">
        <v>395</v>
      </c>
      <c r="AD2" s="248" t="s">
        <v>396</v>
      </c>
      <c r="AE2" s="248" t="s">
        <v>400</v>
      </c>
      <c r="AF2" s="255" t="s">
        <v>401</v>
      </c>
      <c r="AG2" s="256" t="s">
        <v>402</v>
      </c>
      <c r="AH2" s="248" t="s">
        <v>403</v>
      </c>
      <c r="AI2" s="248" t="s">
        <v>404</v>
      </c>
      <c r="AJ2" s="248" t="s">
        <v>405</v>
      </c>
      <c r="AK2" s="248" t="s">
        <v>406</v>
      </c>
      <c r="AL2" s="248" t="s">
        <v>60</v>
      </c>
      <c r="AM2" s="247" t="s">
        <v>412</v>
      </c>
      <c r="AN2" s="248" t="s">
        <v>413</v>
      </c>
      <c r="AO2" s="248" t="s">
        <v>414</v>
      </c>
      <c r="AP2" s="248" t="s">
        <v>415</v>
      </c>
      <c r="AQ2" s="254" t="s">
        <v>395</v>
      </c>
      <c r="AR2" s="248" t="s">
        <v>396</v>
      </c>
      <c r="AS2" s="248" t="s">
        <v>400</v>
      </c>
      <c r="AT2" s="255" t="s">
        <v>401</v>
      </c>
      <c r="AU2" s="256" t="s">
        <v>402</v>
      </c>
      <c r="AV2" s="248" t="s">
        <v>403</v>
      </c>
      <c r="AW2" s="248" t="s">
        <v>404</v>
      </c>
      <c r="AX2" s="248" t="s">
        <v>405</v>
      </c>
      <c r="AY2" s="248" t="s">
        <v>406</v>
      </c>
      <c r="AZ2" s="257" t="s">
        <v>60</v>
      </c>
      <c r="BA2" s="251" t="s">
        <v>395</v>
      </c>
      <c r="BB2" s="251" t="s">
        <v>396</v>
      </c>
      <c r="BC2" s="251" t="s">
        <v>400</v>
      </c>
      <c r="BD2" s="251" t="s">
        <v>401</v>
      </c>
      <c r="BE2" s="252" t="s">
        <v>402</v>
      </c>
      <c r="BF2" s="251" t="s">
        <v>403</v>
      </c>
      <c r="BG2" s="251" t="s">
        <v>416</v>
      </c>
      <c r="BH2" s="251" t="s">
        <v>417</v>
      </c>
      <c r="BI2" s="253" t="s">
        <v>418</v>
      </c>
      <c r="BJ2" s="251" t="s">
        <v>419</v>
      </c>
      <c r="BK2" s="251" t="s">
        <v>60</v>
      </c>
      <c r="BL2" s="251" t="s">
        <v>420</v>
      </c>
      <c r="BM2" s="247" t="s">
        <v>421</v>
      </c>
      <c r="BN2" s="248" t="s">
        <v>396</v>
      </c>
      <c r="BO2" s="248" t="s">
        <v>422</v>
      </c>
      <c r="BP2" s="248" t="s">
        <v>423</v>
      </c>
      <c r="BQ2" s="248" t="s">
        <v>424</v>
      </c>
      <c r="BR2" s="248" t="s">
        <v>425</v>
      </c>
      <c r="BS2" s="248" t="s">
        <v>426</v>
      </c>
      <c r="BT2" s="248" t="s">
        <v>427</v>
      </c>
      <c r="BU2" s="245" t="s">
        <v>428</v>
      </c>
      <c r="BV2" s="245" t="s">
        <v>429</v>
      </c>
      <c r="BW2" s="245" t="s">
        <v>430</v>
      </c>
      <c r="BX2" s="254" t="s">
        <v>431</v>
      </c>
      <c r="BY2" s="257" t="s">
        <v>432</v>
      </c>
      <c r="BZ2" s="248" t="s">
        <v>433</v>
      </c>
      <c r="CA2" s="248" t="s">
        <v>434</v>
      </c>
      <c r="CB2" s="248" t="s">
        <v>435</v>
      </c>
      <c r="CC2" s="248" t="s">
        <v>436</v>
      </c>
      <c r="CD2" s="248" t="s">
        <v>437</v>
      </c>
      <c r="CE2" s="249" t="s">
        <v>438</v>
      </c>
      <c r="CF2" s="248" t="s">
        <v>395</v>
      </c>
      <c r="CG2" s="248" t="s">
        <v>396</v>
      </c>
      <c r="CH2" s="248" t="s">
        <v>400</v>
      </c>
      <c r="CI2" s="248" t="s">
        <v>401</v>
      </c>
      <c r="CJ2" s="252" t="s">
        <v>402</v>
      </c>
      <c r="CK2" s="248" t="s">
        <v>403</v>
      </c>
      <c r="CL2" s="248" t="s">
        <v>404</v>
      </c>
      <c r="CM2" s="248" t="s">
        <v>405</v>
      </c>
      <c r="CN2" s="248" t="s">
        <v>406</v>
      </c>
      <c r="CO2" s="249" t="s">
        <v>60</v>
      </c>
      <c r="CP2" s="247" t="s">
        <v>412</v>
      </c>
      <c r="CQ2" s="248" t="s">
        <v>413</v>
      </c>
      <c r="CR2" s="248" t="s">
        <v>414</v>
      </c>
      <c r="CS2" s="249" t="s">
        <v>415</v>
      </c>
      <c r="CT2" s="248" t="s">
        <v>395</v>
      </c>
      <c r="CU2" s="248" t="s">
        <v>396</v>
      </c>
      <c r="CV2" s="248" t="s">
        <v>400</v>
      </c>
      <c r="CW2" s="248" t="s">
        <v>401</v>
      </c>
      <c r="CX2" s="252" t="s">
        <v>402</v>
      </c>
      <c r="CY2" s="248" t="s">
        <v>403</v>
      </c>
      <c r="CZ2" s="248" t="s">
        <v>404</v>
      </c>
      <c r="DA2" s="248" t="s">
        <v>405</v>
      </c>
      <c r="DB2" s="248" t="s">
        <v>406</v>
      </c>
      <c r="DC2" s="249" t="s">
        <v>60</v>
      </c>
      <c r="DD2" s="247" t="s">
        <v>395</v>
      </c>
      <c r="DE2" s="248" t="s">
        <v>396</v>
      </c>
      <c r="DF2" s="248" t="s">
        <v>400</v>
      </c>
      <c r="DG2" s="248" t="s">
        <v>401</v>
      </c>
      <c r="DH2" s="252" t="s">
        <v>402</v>
      </c>
      <c r="DI2" s="248" t="s">
        <v>403</v>
      </c>
      <c r="DJ2" s="248" t="s">
        <v>439</v>
      </c>
      <c r="DK2" s="248" t="s">
        <v>440</v>
      </c>
      <c r="DL2" s="248" t="s">
        <v>441</v>
      </c>
      <c r="DM2" s="248" t="s">
        <v>442</v>
      </c>
      <c r="DN2" s="248" t="s">
        <v>443</v>
      </c>
      <c r="DO2" s="249" t="s">
        <v>444</v>
      </c>
      <c r="DP2" s="258" t="s">
        <v>445</v>
      </c>
      <c r="DQ2" s="246" t="s">
        <v>446</v>
      </c>
      <c r="DR2" s="259" t="s">
        <v>447</v>
      </c>
      <c r="DS2" s="263" t="s">
        <v>448</v>
      </c>
      <c r="DT2" s="293" t="s">
        <v>449</v>
      </c>
      <c r="DU2" s="260" t="s">
        <v>450</v>
      </c>
      <c r="DV2" s="260" t="s">
        <v>451</v>
      </c>
      <c r="DW2" s="261" t="s">
        <v>452</v>
      </c>
    </row>
    <row r="3" spans="1:127" x14ac:dyDescent="0.3">
      <c r="A3" s="264">
        <v>1</v>
      </c>
      <c r="B3" s="12" t="str">
        <f>IF(C3="","",'Critical Info &amp; Checklist'!$G$11&amp;"_"&amp;TEXT('New Data Sheet'!A3,"000")&amp;IF(ISBLANK('Sample Information'!C11),"","_"&amp;'Sample Information'!C11)&amp;IF(ISBLANK('Sample Information'!D11),"","_"&amp;'Sample Information'!D11)&amp;"_"&amp;C3)</f>
        <v/>
      </c>
      <c r="C3" s="24" t="str">
        <f>IF(ISBLANK('Sample Information'!B11),"",'Sample Information'!B11)</f>
        <v/>
      </c>
      <c r="D3" s="13" t="str">
        <f>IF(ISBLANK('Sample Information'!E11),"",'Sample Information'!E11)</f>
        <v/>
      </c>
      <c r="E3" s="13" t="str">
        <f>IF(ISBLANK('Sample Information'!D11),"",'Sample Information'!D11)</f>
        <v>A01</v>
      </c>
      <c r="F3" s="13" t="str">
        <f>IF(ISBLANK('Sample Information'!U11),"Not provided",'Sample Information'!U11)</f>
        <v>Not provided</v>
      </c>
      <c r="G3" s="17"/>
      <c r="L3" s="76"/>
      <c r="O3" s="67" t="s">
        <v>78</v>
      </c>
      <c r="P3" s="29" t="s">
        <v>78</v>
      </c>
      <c r="V3" s="70" t="str">
        <f>IF(U3*K3&gt;0,U3*K3,"")</f>
        <v/>
      </c>
      <c r="W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3" s="17"/>
      <c r="AF3" s="236" t="s">
        <v>78</v>
      </c>
      <c r="AG3" s="237" t="s">
        <v>78</v>
      </c>
      <c r="AM3" s="63"/>
      <c r="AN3" s="22" t="str">
        <f>IF(ISBLANK(AL3), "",AL3-AM3)</f>
        <v/>
      </c>
      <c r="AO3" s="22" t="str">
        <f>IFERROR((AM3+AN3)/AM3,"")</f>
        <v/>
      </c>
      <c r="AP3" s="22" t="str">
        <f>IF(AO3="","",AL3/AO3)</f>
        <v/>
      </c>
      <c r="AQ3" s="239"/>
      <c r="AT3" s="236" t="s">
        <v>78</v>
      </c>
      <c r="AU3" s="237" t="s">
        <v>78</v>
      </c>
      <c r="BA3" s="240"/>
      <c r="BD3" s="67" t="s">
        <v>78</v>
      </c>
      <c r="BE3" s="29" t="s">
        <v>78</v>
      </c>
      <c r="BF3" s="70" t="str">
        <f t="shared" ref="BF3:BF66" si="0">IF(AND(AL3&gt;0,NOT(ISBLANK(BE3))),AL3/IF(ISNUMBER(SEARCH("Tape",BE3)),5,IF(ISNUMBER(SEARCH("Bio",BE3)),1)),"")</f>
        <v/>
      </c>
      <c r="BJ3" s="71" t="str">
        <f t="shared" ref="BJ3:BJ66" si="1">IF(K3&gt;0,IF(AB3&gt;0,AB3,K3)-IF(BG3&gt;0,1)-AI3*AJ3,"")</f>
        <v/>
      </c>
      <c r="BK3" s="71" t="str">
        <f>IF(AL3&gt;0,AL3,"")</f>
        <v/>
      </c>
      <c r="BL3" s="71" t="str">
        <f>IFERROR(BJ3*BK3,"")</f>
        <v/>
      </c>
      <c r="BM3" s="17"/>
      <c r="BU3" s="74" t="str">
        <f t="shared" ref="BU3:BU66" si="2">IFERROR(BS3/((AH3/BR3)*AL3),"")</f>
        <v/>
      </c>
      <c r="BV3" s="74" t="str">
        <f>IF(BT3&gt;0,BT3-BU3,"")</f>
        <v/>
      </c>
      <c r="BW3" s="74" t="str">
        <f t="shared" ref="BW3:BW66" si="3">IF(BU3="","",IF(BU3&gt;(BJ3/2),"using &gt;1/2","ok"))</f>
        <v/>
      </c>
      <c r="BX3" s="243"/>
      <c r="BY3" s="244"/>
      <c r="CB3" s="11" t="s">
        <v>78</v>
      </c>
      <c r="CF3" s="33"/>
      <c r="CI3" s="11" t="s">
        <v>78</v>
      </c>
      <c r="CJ3" s="29" t="s">
        <v>78</v>
      </c>
      <c r="CP3" s="63"/>
      <c r="CQ3" s="22"/>
      <c r="CR3" s="22" t="str">
        <f>IFERROR((CP3+CQ3)/CP3,"")</f>
        <v/>
      </c>
      <c r="CS3" s="64" t="str">
        <f>IF(ISBLANK(DM3),"",(DM3/1000)/CR3)</f>
        <v/>
      </c>
      <c r="CT3" s="33"/>
      <c r="CW3" s="11" t="s">
        <v>78</v>
      </c>
      <c r="CX3" s="29" t="s">
        <v>78</v>
      </c>
      <c r="DD3" s="17"/>
      <c r="DG3" s="11" t="s">
        <v>78</v>
      </c>
      <c r="DH3" s="29" t="s">
        <v>78</v>
      </c>
      <c r="DI3" s="34" t="str">
        <f>IF(ISBLANK(CY3),"",CY3)</f>
        <v/>
      </c>
      <c r="DP3" s="18" t="str">
        <f>IF(DC3&gt;0,DC3*(DO3/100),"")</f>
        <v/>
      </c>
      <c r="DQ3" s="14" t="str">
        <f t="shared" ref="DQ3:DQ66" si="4">IF(CO3&gt;0,CO3*CE3,"")</f>
        <v/>
      </c>
      <c r="DR3" s="19" t="str">
        <f t="shared" ref="DR3:DR66" si="5">IFERROR((DP3/(660*DL3))*10^6,"")</f>
        <v/>
      </c>
      <c r="DS3" s="265" t="str">
        <f>IFERROR(LOOKUP(B3,#REF!,#REF!),"")</f>
        <v/>
      </c>
      <c r="DT3" s="294"/>
      <c r="DU3" s="25" t="str">
        <f t="shared" ref="DU3:DU66" si="6">IFERROR(F3*10^6,"")</f>
        <v/>
      </c>
      <c r="DV3" s="25" t="str">
        <f>IFERROR(DT3-DU3,"")</f>
        <v/>
      </c>
      <c r="DW3" s="31" t="str">
        <f>IFERROR(DT3/DS3,"")</f>
        <v/>
      </c>
    </row>
    <row r="4" spans="1:127" x14ac:dyDescent="0.3">
      <c r="A4" s="264">
        <v>2</v>
      </c>
      <c r="B4" s="12" t="str">
        <f>IF(C4="","",'Critical Info &amp; Checklist'!$G$11&amp;"_"&amp;TEXT('New Data Sheet'!A4,"000")&amp;IF(ISBLANK('Sample Information'!C12),"","_"&amp;'Sample Information'!C12)&amp;IF(ISBLANK('Sample Information'!D12),"","_"&amp;'Sample Information'!D12)&amp;"_"&amp;C4)</f>
        <v/>
      </c>
      <c r="C4" s="24" t="str">
        <f>IF(ISBLANK('Sample Information'!B12),"",'Sample Information'!B12)</f>
        <v/>
      </c>
      <c r="D4" s="13" t="str">
        <f>IF(ISBLANK('Sample Information'!E12),"",'Sample Information'!E12)</f>
        <v/>
      </c>
      <c r="E4" s="13" t="str">
        <f>IF(ISBLANK('Sample Information'!D12),"",'Sample Information'!D12)</f>
        <v>B01</v>
      </c>
      <c r="F4" s="13" t="str">
        <f>IF(ISBLANK('Sample Information'!U12),"Not provided",'Sample Information'!U12)</f>
        <v>Not provided</v>
      </c>
      <c r="G4" s="17"/>
      <c r="L4" s="76"/>
      <c r="V4" s="70" t="str">
        <f t="shared" ref="V4:V67" si="7">IF(U4*K4&gt;0,U4*K4,"")</f>
        <v/>
      </c>
      <c r="W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4" s="17"/>
      <c r="AM4" s="63"/>
      <c r="AN4" s="22" t="str">
        <f t="shared" ref="AN4:AN67" si="8">IF(ISBLANK(AL4), "",AL4-AM4)</f>
        <v/>
      </c>
      <c r="AO4" s="22" t="str">
        <f t="shared" ref="AO4:AO67" si="9">IFERROR((AM4+AN4)/AM4,"")</f>
        <v/>
      </c>
      <c r="AP4" s="22" t="str">
        <f t="shared" ref="AP4:AP67" si="10">IF(AO4="","",AL4/AO4)</f>
        <v/>
      </c>
      <c r="AQ4" s="239"/>
      <c r="BA4" s="240"/>
      <c r="BF4" s="70" t="str">
        <f t="shared" si="0"/>
        <v/>
      </c>
      <c r="BJ4" s="71" t="str">
        <f t="shared" si="1"/>
        <v/>
      </c>
      <c r="BK4" s="71" t="str">
        <f t="shared" ref="BK4:BK67" si="11">IF(AL4&gt;0,AL4,"")</f>
        <v/>
      </c>
      <c r="BL4" s="71" t="str">
        <f t="shared" ref="BL4:BL67" si="12">IFERROR(BJ4*BK4,"")</f>
        <v/>
      </c>
      <c r="BM4" s="17"/>
      <c r="BU4" s="74" t="str">
        <f t="shared" si="2"/>
        <v/>
      </c>
      <c r="BV4" s="74" t="str">
        <f t="shared" ref="BV4:BV66" si="13">IF(BT4&gt;0,BT4-BU4,"")</f>
        <v/>
      </c>
      <c r="BW4" s="74" t="str">
        <f t="shared" si="3"/>
        <v/>
      </c>
      <c r="BX4" s="243"/>
      <c r="BY4" s="244"/>
      <c r="CF4" s="33"/>
      <c r="CP4" s="63"/>
      <c r="CQ4" s="22"/>
      <c r="CR4" s="22"/>
      <c r="CS4" s="64"/>
      <c r="CT4" s="33"/>
      <c r="DD4" s="17"/>
      <c r="DI4" s="34" t="str">
        <f t="shared" ref="DI4:DI67" si="14">IF(ISBLANK(CY4),"",CY4)</f>
        <v/>
      </c>
      <c r="DP4" s="18" t="str">
        <f t="shared" ref="DP4:DP67" si="15">IF(DC4&gt;0,DC4*(DO4/100),"")</f>
        <v/>
      </c>
      <c r="DQ4" s="14" t="str">
        <f t="shared" si="4"/>
        <v/>
      </c>
      <c r="DR4" s="19" t="str">
        <f t="shared" si="5"/>
        <v/>
      </c>
      <c r="DS4" s="265" t="str">
        <f>IFERROR(LOOKUP(B4,#REF!,#REF!),"")</f>
        <v/>
      </c>
      <c r="DT4" s="294"/>
      <c r="DU4" s="25" t="str">
        <f t="shared" si="6"/>
        <v/>
      </c>
      <c r="DV4" s="25" t="str">
        <f t="shared" ref="DV4:DV67" si="16">IFERROR(DT4-DU4,"")</f>
        <v/>
      </c>
      <c r="DW4" s="31" t="str">
        <f t="shared" ref="DW4:DW67" si="17">IFERROR(DT4/DS4,"")</f>
        <v/>
      </c>
    </row>
    <row r="5" spans="1:127" x14ac:dyDescent="0.3">
      <c r="A5" s="264">
        <v>3</v>
      </c>
      <c r="B5" s="12" t="str">
        <f>IF(C5="","",'Critical Info &amp; Checklist'!$G$11&amp;"_"&amp;TEXT('New Data Sheet'!A5,"000")&amp;IF(ISBLANK('Sample Information'!C13),"","_"&amp;'Sample Information'!C13)&amp;IF(ISBLANK('Sample Information'!D13),"","_"&amp;'Sample Information'!D13)&amp;"_"&amp;C5)</f>
        <v/>
      </c>
      <c r="C5" s="24" t="str">
        <f>IF(ISBLANK('Sample Information'!B13),"",'Sample Information'!B13)</f>
        <v/>
      </c>
      <c r="D5" s="13" t="str">
        <f>IF(ISBLANK('Sample Information'!E13),"",'Sample Information'!E13)</f>
        <v/>
      </c>
      <c r="E5" s="13" t="str">
        <f>IF(ISBLANK('Sample Information'!D13),"",'Sample Information'!D13)</f>
        <v>C01</v>
      </c>
      <c r="F5" s="13" t="str">
        <f>IF(ISBLANK('Sample Information'!U13),"Not provided",'Sample Information'!U13)</f>
        <v>Not provided</v>
      </c>
      <c r="G5" s="17"/>
      <c r="L5" s="76"/>
      <c r="V5" s="70" t="str">
        <f t="shared" si="7"/>
        <v/>
      </c>
      <c r="W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5" s="17"/>
      <c r="AM5" s="63"/>
      <c r="AN5" s="22" t="str">
        <f t="shared" si="8"/>
        <v/>
      </c>
      <c r="AO5" s="22" t="str">
        <f t="shared" si="9"/>
        <v/>
      </c>
      <c r="AP5" s="22" t="str">
        <f t="shared" si="10"/>
        <v/>
      </c>
      <c r="AQ5" s="239"/>
      <c r="BA5" s="240"/>
      <c r="BF5" s="70" t="str">
        <f t="shared" si="0"/>
        <v/>
      </c>
      <c r="BJ5" s="71" t="str">
        <f t="shared" si="1"/>
        <v/>
      </c>
      <c r="BK5" s="71" t="str">
        <f t="shared" si="11"/>
        <v/>
      </c>
      <c r="BL5" s="71" t="str">
        <f t="shared" si="12"/>
        <v/>
      </c>
      <c r="BM5" s="17"/>
      <c r="BU5" s="74" t="str">
        <f t="shared" si="2"/>
        <v/>
      </c>
      <c r="BV5" s="74" t="str">
        <f t="shared" si="13"/>
        <v/>
      </c>
      <c r="BW5" s="74" t="str">
        <f t="shared" si="3"/>
        <v/>
      </c>
      <c r="BX5" s="243"/>
      <c r="BY5" s="244"/>
      <c r="CF5" s="33"/>
      <c r="CP5" s="63"/>
      <c r="CQ5" s="22"/>
      <c r="CR5" s="22"/>
      <c r="CS5" s="64"/>
      <c r="CT5" s="33"/>
      <c r="DD5" s="17"/>
      <c r="DI5" s="34" t="str">
        <f t="shared" si="14"/>
        <v/>
      </c>
      <c r="DP5" s="18" t="str">
        <f t="shared" si="15"/>
        <v/>
      </c>
      <c r="DQ5" s="14" t="str">
        <f t="shared" si="4"/>
        <v/>
      </c>
      <c r="DR5" s="19" t="str">
        <f t="shared" si="5"/>
        <v/>
      </c>
      <c r="DS5" s="265" t="str">
        <f>IFERROR(LOOKUP(B5,#REF!,#REF!),"")</f>
        <v/>
      </c>
      <c r="DT5" s="294"/>
      <c r="DU5" s="25" t="str">
        <f t="shared" si="6"/>
        <v/>
      </c>
      <c r="DV5" s="25" t="str">
        <f t="shared" si="16"/>
        <v/>
      </c>
      <c r="DW5" s="31" t="str">
        <f t="shared" si="17"/>
        <v/>
      </c>
    </row>
    <row r="6" spans="1:127" x14ac:dyDescent="0.3">
      <c r="A6" s="264">
        <v>4</v>
      </c>
      <c r="B6" s="12" t="str">
        <f>IF(C6="","",'Critical Info &amp; Checklist'!$G$11&amp;"_"&amp;TEXT('New Data Sheet'!A6,"000")&amp;IF(ISBLANK('Sample Information'!C14),"","_"&amp;'Sample Information'!C14)&amp;IF(ISBLANK('Sample Information'!D14),"","_"&amp;'Sample Information'!D14)&amp;"_"&amp;C6)</f>
        <v/>
      </c>
      <c r="C6" s="24" t="str">
        <f>IF(ISBLANK('Sample Information'!B14),"",'Sample Information'!B14)</f>
        <v/>
      </c>
      <c r="D6" s="13" t="str">
        <f>IF(ISBLANK('Sample Information'!E14),"",'Sample Information'!E14)</f>
        <v/>
      </c>
      <c r="E6" s="13" t="str">
        <f>IF(ISBLANK('Sample Information'!D14),"",'Sample Information'!D14)</f>
        <v>D01</v>
      </c>
      <c r="F6" s="13" t="str">
        <f>IF(ISBLANK('Sample Information'!U14),"Not provided",'Sample Information'!U14)</f>
        <v>Not provided</v>
      </c>
      <c r="G6" s="17"/>
      <c r="L6" s="76"/>
      <c r="V6" s="70" t="str">
        <f t="shared" si="7"/>
        <v/>
      </c>
      <c r="W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6" s="17"/>
      <c r="AM6" s="63"/>
      <c r="AN6" s="22" t="str">
        <f t="shared" si="8"/>
        <v/>
      </c>
      <c r="AO6" s="22" t="str">
        <f t="shared" si="9"/>
        <v/>
      </c>
      <c r="AP6" s="22" t="str">
        <f t="shared" si="10"/>
        <v/>
      </c>
      <c r="AQ6" s="239"/>
      <c r="BA6" s="240"/>
      <c r="BF6" s="70" t="str">
        <f t="shared" si="0"/>
        <v/>
      </c>
      <c r="BJ6" s="71" t="str">
        <f t="shared" si="1"/>
        <v/>
      </c>
      <c r="BK6" s="71" t="str">
        <f t="shared" si="11"/>
        <v/>
      </c>
      <c r="BL6" s="71" t="str">
        <f t="shared" si="12"/>
        <v/>
      </c>
      <c r="BM6" s="17"/>
      <c r="BU6" s="74" t="str">
        <f t="shared" si="2"/>
        <v/>
      </c>
      <c r="BV6" s="74" t="str">
        <f t="shared" si="13"/>
        <v/>
      </c>
      <c r="BW6" s="74" t="str">
        <f t="shared" si="3"/>
        <v/>
      </c>
      <c r="BX6" s="243"/>
      <c r="BY6" s="244"/>
      <c r="CF6" s="33"/>
      <c r="CP6" s="63"/>
      <c r="CQ6" s="22"/>
      <c r="CR6" s="22"/>
      <c r="CS6" s="64"/>
      <c r="CT6" s="33"/>
      <c r="DD6" s="17"/>
      <c r="DI6" s="34" t="str">
        <f t="shared" si="14"/>
        <v/>
      </c>
      <c r="DP6" s="18" t="str">
        <f t="shared" si="15"/>
        <v/>
      </c>
      <c r="DQ6" s="14" t="str">
        <f t="shared" si="4"/>
        <v/>
      </c>
      <c r="DR6" s="19" t="str">
        <f t="shared" si="5"/>
        <v/>
      </c>
      <c r="DS6" s="265" t="str">
        <f>IFERROR(LOOKUP(B6,#REF!,#REF!),"")</f>
        <v/>
      </c>
      <c r="DT6" s="294"/>
      <c r="DU6" s="25" t="str">
        <f t="shared" si="6"/>
        <v/>
      </c>
      <c r="DV6" s="25" t="str">
        <f t="shared" si="16"/>
        <v/>
      </c>
      <c r="DW6" s="31" t="str">
        <f t="shared" si="17"/>
        <v/>
      </c>
    </row>
    <row r="7" spans="1:127" x14ac:dyDescent="0.3">
      <c r="A7" s="264">
        <v>5</v>
      </c>
      <c r="B7" s="12" t="str">
        <f>IF(C7="","",'Critical Info &amp; Checklist'!$G$11&amp;"_"&amp;TEXT('New Data Sheet'!A7,"000")&amp;IF(ISBLANK('Sample Information'!C15),"","_"&amp;'Sample Information'!C15)&amp;IF(ISBLANK('Sample Information'!D15),"","_"&amp;'Sample Information'!D15)&amp;"_"&amp;C7)</f>
        <v/>
      </c>
      <c r="C7" s="24" t="str">
        <f>IF(ISBLANK('Sample Information'!B15),"",'Sample Information'!B15)</f>
        <v/>
      </c>
      <c r="D7" s="13" t="str">
        <f>IF(ISBLANK('Sample Information'!E15),"",'Sample Information'!E15)</f>
        <v/>
      </c>
      <c r="E7" s="13" t="str">
        <f>IF(ISBLANK('Sample Information'!D15),"",'Sample Information'!D15)</f>
        <v>E01</v>
      </c>
      <c r="F7" s="13" t="str">
        <f>IF(ISBLANK('Sample Information'!U15),"Not provided",'Sample Information'!U15)</f>
        <v>Not provided</v>
      </c>
      <c r="G7" s="17"/>
      <c r="L7" s="76"/>
      <c r="V7" s="70" t="str">
        <f t="shared" si="7"/>
        <v/>
      </c>
      <c r="W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7" s="17"/>
      <c r="AM7" s="63"/>
      <c r="AN7" s="22" t="str">
        <f t="shared" si="8"/>
        <v/>
      </c>
      <c r="AO7" s="22" t="str">
        <f t="shared" si="9"/>
        <v/>
      </c>
      <c r="AP7" s="22" t="str">
        <f t="shared" si="10"/>
        <v/>
      </c>
      <c r="AQ7" s="239"/>
      <c r="BA7" s="240"/>
      <c r="BF7" s="70" t="str">
        <f t="shared" si="0"/>
        <v/>
      </c>
      <c r="BJ7" s="71" t="str">
        <f t="shared" si="1"/>
        <v/>
      </c>
      <c r="BK7" s="71" t="str">
        <f t="shared" si="11"/>
        <v/>
      </c>
      <c r="BL7" s="71" t="str">
        <f t="shared" si="12"/>
        <v/>
      </c>
      <c r="BM7" s="17"/>
      <c r="BU7" s="74" t="str">
        <f t="shared" si="2"/>
        <v/>
      </c>
      <c r="BV7" s="74" t="str">
        <f t="shared" si="13"/>
        <v/>
      </c>
      <c r="BW7" s="74" t="str">
        <f t="shared" si="3"/>
        <v/>
      </c>
      <c r="BX7" s="243"/>
      <c r="BY7" s="244"/>
      <c r="CF7" s="33"/>
      <c r="CP7" s="63"/>
      <c r="CQ7" s="22"/>
      <c r="CR7" s="22"/>
      <c r="CS7" s="64"/>
      <c r="CT7" s="33"/>
      <c r="DD7" s="17"/>
      <c r="DI7" s="34" t="str">
        <f t="shared" si="14"/>
        <v/>
      </c>
      <c r="DP7" s="18" t="str">
        <f t="shared" si="15"/>
        <v/>
      </c>
      <c r="DQ7" s="14" t="str">
        <f t="shared" si="4"/>
        <v/>
      </c>
      <c r="DR7" s="19" t="str">
        <f t="shared" si="5"/>
        <v/>
      </c>
      <c r="DS7" s="265" t="str">
        <f>IFERROR(LOOKUP(B7,#REF!,#REF!),"")</f>
        <v/>
      </c>
      <c r="DT7" s="294"/>
      <c r="DU7" s="25" t="str">
        <f t="shared" si="6"/>
        <v/>
      </c>
      <c r="DV7" s="25" t="str">
        <f t="shared" si="16"/>
        <v/>
      </c>
      <c r="DW7" s="31" t="str">
        <f t="shared" si="17"/>
        <v/>
      </c>
    </row>
    <row r="8" spans="1:127" x14ac:dyDescent="0.3">
      <c r="A8" s="264">
        <v>6</v>
      </c>
      <c r="B8" s="12" t="str">
        <f>IF(C8="","",'Critical Info &amp; Checklist'!$G$11&amp;"_"&amp;TEXT('New Data Sheet'!A8,"000")&amp;IF(ISBLANK('Sample Information'!C16),"","_"&amp;'Sample Information'!C16)&amp;IF(ISBLANK('Sample Information'!D16),"","_"&amp;'Sample Information'!D16)&amp;"_"&amp;C8)</f>
        <v/>
      </c>
      <c r="C8" s="24" t="str">
        <f>IF(ISBLANK('Sample Information'!B16),"",'Sample Information'!B16)</f>
        <v/>
      </c>
      <c r="D8" s="13" t="str">
        <f>IF(ISBLANK('Sample Information'!E16),"",'Sample Information'!E16)</f>
        <v/>
      </c>
      <c r="E8" s="13" t="str">
        <f>IF(ISBLANK('Sample Information'!D16),"",'Sample Information'!D16)</f>
        <v>F01</v>
      </c>
      <c r="F8" s="13" t="str">
        <f>IF(ISBLANK('Sample Information'!U16),"Not provided",'Sample Information'!U16)</f>
        <v>Not provided</v>
      </c>
      <c r="G8" s="17"/>
      <c r="L8" s="76"/>
      <c r="V8" s="70" t="str">
        <f t="shared" si="7"/>
        <v/>
      </c>
      <c r="W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8" s="17"/>
      <c r="AM8" s="63"/>
      <c r="AN8" s="22" t="str">
        <f t="shared" si="8"/>
        <v/>
      </c>
      <c r="AO8" s="22" t="str">
        <f t="shared" si="9"/>
        <v/>
      </c>
      <c r="AP8" s="22" t="str">
        <f t="shared" si="10"/>
        <v/>
      </c>
      <c r="AQ8" s="239"/>
      <c r="BA8" s="240"/>
      <c r="BF8" s="70" t="str">
        <f t="shared" si="0"/>
        <v/>
      </c>
      <c r="BJ8" s="71" t="str">
        <f t="shared" si="1"/>
        <v/>
      </c>
      <c r="BK8" s="71" t="str">
        <f t="shared" si="11"/>
        <v/>
      </c>
      <c r="BL8" s="71" t="str">
        <f t="shared" si="12"/>
        <v/>
      </c>
      <c r="BM8" s="17"/>
      <c r="BU8" s="74" t="str">
        <f t="shared" si="2"/>
        <v/>
      </c>
      <c r="BV8" s="74" t="str">
        <f t="shared" si="13"/>
        <v/>
      </c>
      <c r="BW8" s="74" t="str">
        <f t="shared" si="3"/>
        <v/>
      </c>
      <c r="BX8" s="243"/>
      <c r="BY8" s="244"/>
      <c r="CF8" s="33"/>
      <c r="CP8" s="63"/>
      <c r="CQ8" s="22"/>
      <c r="CR8" s="22"/>
      <c r="CS8" s="64"/>
      <c r="CT8" s="33"/>
      <c r="DD8" s="17"/>
      <c r="DI8" s="34" t="str">
        <f t="shared" si="14"/>
        <v/>
      </c>
      <c r="DP8" s="18" t="str">
        <f t="shared" si="15"/>
        <v/>
      </c>
      <c r="DQ8" s="14" t="str">
        <f t="shared" si="4"/>
        <v/>
      </c>
      <c r="DR8" s="19" t="str">
        <f t="shared" si="5"/>
        <v/>
      </c>
      <c r="DS8" s="265" t="str">
        <f>IFERROR(LOOKUP(B8,#REF!,#REF!),"")</f>
        <v/>
      </c>
      <c r="DT8" s="294"/>
      <c r="DU8" s="25" t="str">
        <f t="shared" si="6"/>
        <v/>
      </c>
      <c r="DV8" s="25" t="str">
        <f t="shared" si="16"/>
        <v/>
      </c>
      <c r="DW8" s="31" t="str">
        <f t="shared" si="17"/>
        <v/>
      </c>
    </row>
    <row r="9" spans="1:127" x14ac:dyDescent="0.3">
      <c r="A9" s="264">
        <v>7</v>
      </c>
      <c r="B9" s="12" t="str">
        <f>IF(C9="","",'Critical Info &amp; Checklist'!$G$11&amp;"_"&amp;TEXT('New Data Sheet'!A9,"000")&amp;IF(ISBLANK('Sample Information'!C17),"","_"&amp;'Sample Information'!C17)&amp;IF(ISBLANK('Sample Information'!D17),"","_"&amp;'Sample Information'!D17)&amp;"_"&amp;C9)</f>
        <v/>
      </c>
      <c r="C9" s="24" t="str">
        <f>IF(ISBLANK('Sample Information'!B17),"",'Sample Information'!B17)</f>
        <v/>
      </c>
      <c r="D9" s="13" t="str">
        <f>IF(ISBLANK('Sample Information'!E17),"",'Sample Information'!E17)</f>
        <v/>
      </c>
      <c r="E9" s="13" t="str">
        <f>IF(ISBLANK('Sample Information'!D17),"",'Sample Information'!D17)</f>
        <v>G01</v>
      </c>
      <c r="F9" s="13" t="str">
        <f>IF(ISBLANK('Sample Information'!U17),"Not provided",'Sample Information'!U17)</f>
        <v>Not provided</v>
      </c>
      <c r="G9" s="17"/>
      <c r="L9" s="76"/>
      <c r="V9" s="70" t="str">
        <f t="shared" si="7"/>
        <v/>
      </c>
      <c r="W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9" s="17"/>
      <c r="AM9" s="63"/>
      <c r="AN9" s="22" t="str">
        <f t="shared" si="8"/>
        <v/>
      </c>
      <c r="AO9" s="22" t="str">
        <f t="shared" si="9"/>
        <v/>
      </c>
      <c r="AP9" s="22" t="str">
        <f t="shared" si="10"/>
        <v/>
      </c>
      <c r="AQ9" s="239"/>
      <c r="BA9" s="240"/>
      <c r="BF9" s="70" t="str">
        <f t="shared" si="0"/>
        <v/>
      </c>
      <c r="BJ9" s="71" t="str">
        <f t="shared" si="1"/>
        <v/>
      </c>
      <c r="BK9" s="71" t="str">
        <f t="shared" si="11"/>
        <v/>
      </c>
      <c r="BL9" s="71" t="str">
        <f t="shared" si="12"/>
        <v/>
      </c>
      <c r="BM9" s="17"/>
      <c r="BU9" s="74" t="str">
        <f t="shared" si="2"/>
        <v/>
      </c>
      <c r="BV9" s="74" t="str">
        <f t="shared" si="13"/>
        <v/>
      </c>
      <c r="BW9" s="74" t="str">
        <f t="shared" si="3"/>
        <v/>
      </c>
      <c r="BX9" s="243"/>
      <c r="BY9" s="244"/>
      <c r="CF9" s="33"/>
      <c r="CP9" s="63"/>
      <c r="CQ9" s="22" t="str">
        <f>IF(ISBLANK(DO9), "",DO9-CP9)</f>
        <v/>
      </c>
      <c r="CR9" s="22" t="str">
        <f>IFERROR((CP9+CQ9)/CP9,"")</f>
        <v/>
      </c>
      <c r="CS9" s="64" t="str">
        <f>IF(CR9="","",DO9/CR9)</f>
        <v/>
      </c>
      <c r="CT9" s="33"/>
      <c r="DD9" s="17"/>
      <c r="DI9" s="34" t="str">
        <f t="shared" si="14"/>
        <v/>
      </c>
      <c r="DP9" s="18" t="str">
        <f t="shared" si="15"/>
        <v/>
      </c>
      <c r="DQ9" s="14" t="str">
        <f t="shared" si="4"/>
        <v/>
      </c>
      <c r="DR9" s="19" t="str">
        <f t="shared" si="5"/>
        <v/>
      </c>
      <c r="DS9" s="265" t="str">
        <f>IFERROR(LOOKUP(B9,#REF!,#REF!),"")</f>
        <v/>
      </c>
      <c r="DT9" s="294"/>
      <c r="DU9" s="25" t="str">
        <f t="shared" si="6"/>
        <v/>
      </c>
      <c r="DV9" s="25" t="str">
        <f t="shared" si="16"/>
        <v/>
      </c>
      <c r="DW9" s="31" t="str">
        <f t="shared" si="17"/>
        <v/>
      </c>
    </row>
    <row r="10" spans="1:127" x14ac:dyDescent="0.3">
      <c r="A10" s="264">
        <v>8</v>
      </c>
      <c r="B10" s="12" t="str">
        <f>IF(C10="","",'Critical Info &amp; Checklist'!$G$11&amp;"_"&amp;TEXT('New Data Sheet'!A10,"000")&amp;IF(ISBLANK('Sample Information'!C18),"","_"&amp;'Sample Information'!C18)&amp;IF(ISBLANK('Sample Information'!D18),"","_"&amp;'Sample Information'!D18)&amp;"_"&amp;C10)</f>
        <v/>
      </c>
      <c r="C10" s="24" t="str">
        <f>IF(ISBLANK('Sample Information'!B18),"",'Sample Information'!B18)</f>
        <v/>
      </c>
      <c r="D10" s="13" t="str">
        <f>IF(ISBLANK('Sample Information'!E18),"",'Sample Information'!E18)</f>
        <v/>
      </c>
      <c r="E10" s="13" t="str">
        <f>IF(ISBLANK('Sample Information'!D18),"",'Sample Information'!D18)</f>
        <v>H01</v>
      </c>
      <c r="F10" s="13" t="str">
        <f>IF(ISBLANK('Sample Information'!U18),"Not provided",'Sample Information'!U18)</f>
        <v>Not provided</v>
      </c>
      <c r="G10" s="17"/>
      <c r="L10" s="76"/>
      <c r="V10" s="70" t="str">
        <f t="shared" si="7"/>
        <v/>
      </c>
      <c r="W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0" s="17"/>
      <c r="AM10" s="63"/>
      <c r="AN10" s="22" t="str">
        <f t="shared" si="8"/>
        <v/>
      </c>
      <c r="AO10" s="22" t="str">
        <f t="shared" si="9"/>
        <v/>
      </c>
      <c r="AP10" s="22" t="str">
        <f t="shared" si="10"/>
        <v/>
      </c>
      <c r="AQ10" s="239"/>
      <c r="BA10" s="240"/>
      <c r="BF10" s="70" t="str">
        <f t="shared" si="0"/>
        <v/>
      </c>
      <c r="BJ10" s="71" t="str">
        <f t="shared" si="1"/>
        <v/>
      </c>
      <c r="BK10" s="71" t="str">
        <f t="shared" si="11"/>
        <v/>
      </c>
      <c r="BL10" s="71" t="str">
        <f t="shared" si="12"/>
        <v/>
      </c>
      <c r="BM10" s="17"/>
      <c r="BU10" s="74" t="str">
        <f t="shared" si="2"/>
        <v/>
      </c>
      <c r="BV10" s="74" t="str">
        <f t="shared" si="13"/>
        <v/>
      </c>
      <c r="BW10" s="74" t="str">
        <f t="shared" si="3"/>
        <v/>
      </c>
      <c r="BX10" s="243"/>
      <c r="BY10" s="244"/>
      <c r="CF10" s="33"/>
      <c r="CP10" s="63"/>
      <c r="CQ10" s="22"/>
      <c r="CR10" s="22"/>
      <c r="CS10" s="64"/>
      <c r="CT10" s="33"/>
      <c r="DD10" s="17"/>
      <c r="DI10" s="34" t="str">
        <f t="shared" si="14"/>
        <v/>
      </c>
      <c r="DP10" s="18" t="str">
        <f t="shared" si="15"/>
        <v/>
      </c>
      <c r="DQ10" s="14" t="str">
        <f t="shared" si="4"/>
        <v/>
      </c>
      <c r="DR10" s="19" t="str">
        <f t="shared" si="5"/>
        <v/>
      </c>
      <c r="DS10" s="265" t="str">
        <f>IFERROR(LOOKUP(B10,#REF!,#REF!),"")</f>
        <v/>
      </c>
      <c r="DT10" s="294"/>
      <c r="DU10" s="25" t="str">
        <f t="shared" si="6"/>
        <v/>
      </c>
      <c r="DV10" s="25" t="str">
        <f t="shared" si="16"/>
        <v/>
      </c>
      <c r="DW10" s="31" t="str">
        <f t="shared" si="17"/>
        <v/>
      </c>
    </row>
    <row r="11" spans="1:127" x14ac:dyDescent="0.3">
      <c r="A11" s="264">
        <v>9</v>
      </c>
      <c r="B11" s="12" t="str">
        <f>IF(C11="","",'Critical Info &amp; Checklist'!$G$11&amp;"_"&amp;TEXT('New Data Sheet'!A11,"000")&amp;IF(ISBLANK('Sample Information'!C19),"","_"&amp;'Sample Information'!C19)&amp;IF(ISBLANK('Sample Information'!D19),"","_"&amp;'Sample Information'!D19)&amp;"_"&amp;C11)</f>
        <v/>
      </c>
      <c r="C11" s="24" t="str">
        <f>IF(ISBLANK('Sample Information'!B19),"",'Sample Information'!B19)</f>
        <v/>
      </c>
      <c r="D11" s="13" t="str">
        <f>IF(ISBLANK('Sample Information'!E19),"",'Sample Information'!E19)</f>
        <v/>
      </c>
      <c r="E11" s="13" t="str">
        <f>IF(ISBLANK('Sample Information'!D19),"",'Sample Information'!D19)</f>
        <v>A02</v>
      </c>
      <c r="F11" s="13" t="str">
        <f>IF(ISBLANK('Sample Information'!U19),"Not provided",'Sample Information'!U19)</f>
        <v>Not provided</v>
      </c>
      <c r="G11" s="17"/>
      <c r="L11" s="76"/>
      <c r="V11" s="70" t="str">
        <f t="shared" si="7"/>
        <v/>
      </c>
      <c r="W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1" s="17"/>
      <c r="AM11" s="63"/>
      <c r="AN11" s="22" t="str">
        <f t="shared" si="8"/>
        <v/>
      </c>
      <c r="AO11" s="22" t="str">
        <f t="shared" si="9"/>
        <v/>
      </c>
      <c r="AP11" s="22" t="str">
        <f t="shared" si="10"/>
        <v/>
      </c>
      <c r="AQ11" s="239"/>
      <c r="BA11" s="240"/>
      <c r="BF11" s="70" t="str">
        <f t="shared" si="0"/>
        <v/>
      </c>
      <c r="BJ11" s="71" t="str">
        <f t="shared" si="1"/>
        <v/>
      </c>
      <c r="BK11" s="71" t="str">
        <f t="shared" si="11"/>
        <v/>
      </c>
      <c r="BL11" s="71" t="str">
        <f t="shared" si="12"/>
        <v/>
      </c>
      <c r="BM11" s="17"/>
      <c r="BU11" s="74" t="str">
        <f t="shared" si="2"/>
        <v/>
      </c>
      <c r="BV11" s="74" t="str">
        <f t="shared" si="13"/>
        <v/>
      </c>
      <c r="BW11" s="74" t="str">
        <f t="shared" si="3"/>
        <v/>
      </c>
      <c r="BX11" s="243"/>
      <c r="BY11" s="244"/>
      <c r="CF11" s="33"/>
      <c r="CP11" s="63"/>
      <c r="CQ11" s="22"/>
      <c r="CR11" s="22"/>
      <c r="CS11" s="64"/>
      <c r="CT11" s="33"/>
      <c r="DD11" s="17"/>
      <c r="DI11" s="34" t="str">
        <f t="shared" si="14"/>
        <v/>
      </c>
      <c r="DP11" s="18" t="str">
        <f t="shared" si="15"/>
        <v/>
      </c>
      <c r="DQ11" s="14" t="str">
        <f t="shared" si="4"/>
        <v/>
      </c>
      <c r="DR11" s="19" t="str">
        <f t="shared" si="5"/>
        <v/>
      </c>
      <c r="DS11" s="265" t="str">
        <f>IFERROR(LOOKUP(B11,#REF!,#REF!),"")</f>
        <v/>
      </c>
      <c r="DT11" s="294"/>
      <c r="DU11" s="25" t="str">
        <f t="shared" si="6"/>
        <v/>
      </c>
      <c r="DV11" s="25" t="str">
        <f t="shared" si="16"/>
        <v/>
      </c>
      <c r="DW11" s="31" t="str">
        <f t="shared" si="17"/>
        <v/>
      </c>
    </row>
    <row r="12" spans="1:127" x14ac:dyDescent="0.3">
      <c r="A12" s="264">
        <v>10</v>
      </c>
      <c r="B12" s="12" t="str">
        <f>IF(C12="","",'Critical Info &amp; Checklist'!$G$11&amp;"_"&amp;TEXT('New Data Sheet'!A12,"000")&amp;IF(ISBLANK('Sample Information'!C20),"","_"&amp;'Sample Information'!C20)&amp;IF(ISBLANK('Sample Information'!D20),"","_"&amp;'Sample Information'!D20)&amp;"_"&amp;C12)</f>
        <v/>
      </c>
      <c r="C12" s="24" t="str">
        <f>IF(ISBLANK('Sample Information'!B20),"",'Sample Information'!B20)</f>
        <v/>
      </c>
      <c r="D12" s="13" t="str">
        <f>IF(ISBLANK('Sample Information'!E20),"",'Sample Information'!E20)</f>
        <v/>
      </c>
      <c r="E12" s="13" t="str">
        <f>IF(ISBLANK('Sample Information'!D20),"",'Sample Information'!D20)</f>
        <v>B02</v>
      </c>
      <c r="F12" s="13" t="str">
        <f>IF(ISBLANK('Sample Information'!U20),"Not provided",'Sample Information'!U20)</f>
        <v>Not provided</v>
      </c>
      <c r="G12" s="17"/>
      <c r="L12" s="76"/>
      <c r="V12" s="70" t="str">
        <f t="shared" si="7"/>
        <v/>
      </c>
      <c r="W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2" s="17"/>
      <c r="AM12" s="63"/>
      <c r="AN12" s="22" t="str">
        <f t="shared" si="8"/>
        <v/>
      </c>
      <c r="AO12" s="22" t="str">
        <f t="shared" si="9"/>
        <v/>
      </c>
      <c r="AP12" s="22" t="str">
        <f t="shared" si="10"/>
        <v/>
      </c>
      <c r="AQ12" s="239"/>
      <c r="BA12" s="240"/>
      <c r="BF12" s="70" t="str">
        <f t="shared" si="0"/>
        <v/>
      </c>
      <c r="BJ12" s="71" t="str">
        <f t="shared" si="1"/>
        <v/>
      </c>
      <c r="BK12" s="71" t="str">
        <f t="shared" si="11"/>
        <v/>
      </c>
      <c r="BL12" s="71" t="str">
        <f t="shared" si="12"/>
        <v/>
      </c>
      <c r="BM12" s="17"/>
      <c r="BU12" s="74" t="str">
        <f t="shared" si="2"/>
        <v/>
      </c>
      <c r="BV12" s="74" t="str">
        <f t="shared" si="13"/>
        <v/>
      </c>
      <c r="BW12" s="74" t="str">
        <f t="shared" si="3"/>
        <v/>
      </c>
      <c r="BX12" s="243"/>
      <c r="BY12" s="244"/>
      <c r="CF12" s="33"/>
      <c r="CP12" s="63"/>
      <c r="CQ12" s="22"/>
      <c r="CR12" s="22"/>
      <c r="CS12" s="64"/>
      <c r="CT12" s="33"/>
      <c r="DD12" s="17"/>
      <c r="DI12" s="34" t="str">
        <f t="shared" si="14"/>
        <v/>
      </c>
      <c r="DP12" s="18" t="str">
        <f t="shared" si="15"/>
        <v/>
      </c>
      <c r="DQ12" s="14" t="str">
        <f t="shared" si="4"/>
        <v/>
      </c>
      <c r="DR12" s="19" t="str">
        <f t="shared" si="5"/>
        <v/>
      </c>
      <c r="DS12" s="265" t="str">
        <f>IFERROR(LOOKUP(B12,#REF!,#REF!),"")</f>
        <v/>
      </c>
      <c r="DT12" s="294"/>
      <c r="DU12" s="25" t="str">
        <f t="shared" si="6"/>
        <v/>
      </c>
      <c r="DV12" s="25" t="str">
        <f t="shared" si="16"/>
        <v/>
      </c>
      <c r="DW12" s="31" t="str">
        <f t="shared" si="17"/>
        <v/>
      </c>
    </row>
    <row r="13" spans="1:127" x14ac:dyDescent="0.3">
      <c r="A13" s="264">
        <v>11</v>
      </c>
      <c r="B13" s="12" t="str">
        <f>IF(C13="","",'Critical Info &amp; Checklist'!$G$11&amp;"_"&amp;TEXT('New Data Sheet'!A13,"000")&amp;IF(ISBLANK('Sample Information'!C21),"","_"&amp;'Sample Information'!C21)&amp;IF(ISBLANK('Sample Information'!D21),"","_"&amp;'Sample Information'!D21)&amp;"_"&amp;C13)</f>
        <v/>
      </c>
      <c r="C13" s="24" t="str">
        <f>IF(ISBLANK('Sample Information'!B21),"",'Sample Information'!B21)</f>
        <v/>
      </c>
      <c r="D13" s="13" t="str">
        <f>IF(ISBLANK('Sample Information'!E21),"",'Sample Information'!E21)</f>
        <v/>
      </c>
      <c r="E13" s="13" t="str">
        <f>IF(ISBLANK('Sample Information'!D21),"",'Sample Information'!D21)</f>
        <v>C02</v>
      </c>
      <c r="F13" s="13" t="str">
        <f>IF(ISBLANK('Sample Information'!U21),"Not provided",'Sample Information'!U21)</f>
        <v>Not provided</v>
      </c>
      <c r="G13" s="17"/>
      <c r="L13" s="76"/>
      <c r="V13" s="70" t="str">
        <f t="shared" si="7"/>
        <v/>
      </c>
      <c r="W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3" s="17"/>
      <c r="AM13" s="63"/>
      <c r="AN13" s="22" t="str">
        <f t="shared" si="8"/>
        <v/>
      </c>
      <c r="AO13" s="22" t="str">
        <f t="shared" si="9"/>
        <v/>
      </c>
      <c r="AP13" s="22" t="str">
        <f t="shared" si="10"/>
        <v/>
      </c>
      <c r="AQ13" s="239"/>
      <c r="BA13" s="240"/>
      <c r="BF13" s="70" t="str">
        <f t="shared" si="0"/>
        <v/>
      </c>
      <c r="BJ13" s="71" t="str">
        <f t="shared" si="1"/>
        <v/>
      </c>
      <c r="BK13" s="71" t="str">
        <f t="shared" si="11"/>
        <v/>
      </c>
      <c r="BL13" s="71" t="str">
        <f t="shared" si="12"/>
        <v/>
      </c>
      <c r="BM13" s="17"/>
      <c r="BU13" s="74" t="str">
        <f t="shared" si="2"/>
        <v/>
      </c>
      <c r="BV13" s="74" t="str">
        <f t="shared" si="13"/>
        <v/>
      </c>
      <c r="BW13" s="74" t="str">
        <f t="shared" si="3"/>
        <v/>
      </c>
      <c r="BX13" s="243"/>
      <c r="BY13" s="244"/>
      <c r="CF13" s="33"/>
      <c r="CP13" s="63"/>
      <c r="CQ13" s="22"/>
      <c r="CR13" s="22"/>
      <c r="CS13" s="64"/>
      <c r="CT13" s="33"/>
      <c r="DD13" s="17"/>
      <c r="DI13" s="34" t="str">
        <f t="shared" si="14"/>
        <v/>
      </c>
      <c r="DP13" s="18" t="str">
        <f t="shared" si="15"/>
        <v/>
      </c>
      <c r="DQ13" s="14" t="str">
        <f t="shared" si="4"/>
        <v/>
      </c>
      <c r="DR13" s="19" t="str">
        <f t="shared" si="5"/>
        <v/>
      </c>
      <c r="DS13" s="265" t="str">
        <f>IFERROR(LOOKUP(B13,#REF!,#REF!),"")</f>
        <v/>
      </c>
      <c r="DT13" s="294"/>
      <c r="DU13" s="25" t="str">
        <f t="shared" si="6"/>
        <v/>
      </c>
      <c r="DV13" s="25" t="str">
        <f t="shared" si="16"/>
        <v/>
      </c>
      <c r="DW13" s="31" t="str">
        <f t="shared" si="17"/>
        <v/>
      </c>
    </row>
    <row r="14" spans="1:127" x14ac:dyDescent="0.3">
      <c r="A14" s="264">
        <v>12</v>
      </c>
      <c r="B14" s="12" t="str">
        <f>IF(C14="","",'Critical Info &amp; Checklist'!$G$11&amp;"_"&amp;TEXT('New Data Sheet'!A14,"000")&amp;IF(ISBLANK('Sample Information'!C22),"","_"&amp;'Sample Information'!C22)&amp;IF(ISBLANK('Sample Information'!D22),"","_"&amp;'Sample Information'!D22)&amp;"_"&amp;C14)</f>
        <v/>
      </c>
      <c r="C14" s="24" t="str">
        <f>IF(ISBLANK('Sample Information'!B22),"",'Sample Information'!B22)</f>
        <v/>
      </c>
      <c r="D14" s="13" t="str">
        <f>IF(ISBLANK('Sample Information'!E22),"",'Sample Information'!E22)</f>
        <v/>
      </c>
      <c r="E14" s="13" t="str">
        <f>IF(ISBLANK('Sample Information'!D22),"",'Sample Information'!D22)</f>
        <v>D02</v>
      </c>
      <c r="F14" s="13" t="str">
        <f>IF(ISBLANK('Sample Information'!U22),"Not provided",'Sample Information'!U22)</f>
        <v>Not provided</v>
      </c>
      <c r="G14" s="17"/>
      <c r="L14" s="76"/>
      <c r="V14" s="70" t="str">
        <f t="shared" si="7"/>
        <v/>
      </c>
      <c r="W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4" s="17"/>
      <c r="AM14" s="63"/>
      <c r="AN14" s="22" t="str">
        <f t="shared" si="8"/>
        <v/>
      </c>
      <c r="AO14" s="22" t="str">
        <f t="shared" si="9"/>
        <v/>
      </c>
      <c r="AP14" s="22" t="str">
        <f t="shared" si="10"/>
        <v/>
      </c>
      <c r="AQ14" s="239"/>
      <c r="BA14" s="240"/>
      <c r="BF14" s="70" t="str">
        <f t="shared" si="0"/>
        <v/>
      </c>
      <c r="BJ14" s="71" t="str">
        <f t="shared" si="1"/>
        <v/>
      </c>
      <c r="BK14" s="71" t="str">
        <f t="shared" si="11"/>
        <v/>
      </c>
      <c r="BL14" s="71" t="str">
        <f t="shared" si="12"/>
        <v/>
      </c>
      <c r="BM14" s="17"/>
      <c r="BU14" s="74" t="str">
        <f t="shared" si="2"/>
        <v/>
      </c>
      <c r="BV14" s="74" t="str">
        <f t="shared" si="13"/>
        <v/>
      </c>
      <c r="BW14" s="74" t="str">
        <f t="shared" si="3"/>
        <v/>
      </c>
      <c r="BX14" s="243"/>
      <c r="BY14" s="244"/>
      <c r="CF14" s="33"/>
      <c r="CP14" s="63"/>
      <c r="CQ14" s="22"/>
      <c r="CR14" s="22"/>
      <c r="CS14" s="64"/>
      <c r="CT14" s="33"/>
      <c r="DD14" s="17"/>
      <c r="DI14" s="34" t="str">
        <f t="shared" si="14"/>
        <v/>
      </c>
      <c r="DP14" s="18" t="str">
        <f t="shared" si="15"/>
        <v/>
      </c>
      <c r="DQ14" s="14" t="str">
        <f t="shared" si="4"/>
        <v/>
      </c>
      <c r="DR14" s="19" t="str">
        <f t="shared" si="5"/>
        <v/>
      </c>
      <c r="DS14" s="265" t="str">
        <f>IFERROR(LOOKUP(B14,#REF!,#REF!),"")</f>
        <v/>
      </c>
      <c r="DT14" s="294"/>
      <c r="DU14" s="25" t="str">
        <f t="shared" si="6"/>
        <v/>
      </c>
      <c r="DV14" s="25" t="str">
        <f t="shared" si="16"/>
        <v/>
      </c>
      <c r="DW14" s="31" t="str">
        <f t="shared" si="17"/>
        <v/>
      </c>
    </row>
    <row r="15" spans="1:127" x14ac:dyDescent="0.3">
      <c r="A15" s="264">
        <v>13</v>
      </c>
      <c r="B15" s="12" t="str">
        <f>IF(C15="","",'Critical Info &amp; Checklist'!$G$11&amp;"_"&amp;TEXT('New Data Sheet'!A15,"000")&amp;IF(ISBLANK('Sample Information'!C23),"","_"&amp;'Sample Information'!C23)&amp;IF(ISBLANK('Sample Information'!D23),"","_"&amp;'Sample Information'!D23)&amp;"_"&amp;C15)</f>
        <v/>
      </c>
      <c r="C15" s="24" t="str">
        <f>IF(ISBLANK('Sample Information'!B23),"",'Sample Information'!B23)</f>
        <v/>
      </c>
      <c r="D15" s="13" t="str">
        <f>IF(ISBLANK('Sample Information'!E23),"",'Sample Information'!E23)</f>
        <v/>
      </c>
      <c r="E15" s="13" t="str">
        <f>IF(ISBLANK('Sample Information'!D23),"",'Sample Information'!D23)</f>
        <v>E02</v>
      </c>
      <c r="F15" s="13" t="str">
        <f>IF(ISBLANK('Sample Information'!U23),"Not provided",'Sample Information'!U23)</f>
        <v>Not provided</v>
      </c>
      <c r="G15" s="17"/>
      <c r="L15" s="76"/>
      <c r="V15" s="70" t="str">
        <f t="shared" si="7"/>
        <v/>
      </c>
      <c r="W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5" s="17"/>
      <c r="AM15" s="63"/>
      <c r="AN15" s="22" t="str">
        <f t="shared" si="8"/>
        <v/>
      </c>
      <c r="AO15" s="22" t="str">
        <f t="shared" si="9"/>
        <v/>
      </c>
      <c r="AP15" s="22" t="str">
        <f t="shared" si="10"/>
        <v/>
      </c>
      <c r="AQ15" s="239"/>
      <c r="BA15" s="240"/>
      <c r="BF15" s="70" t="str">
        <f t="shared" si="0"/>
        <v/>
      </c>
      <c r="BJ15" s="71" t="str">
        <f t="shared" si="1"/>
        <v/>
      </c>
      <c r="BK15" s="71" t="str">
        <f t="shared" si="11"/>
        <v/>
      </c>
      <c r="BL15" s="71" t="str">
        <f t="shared" si="12"/>
        <v/>
      </c>
      <c r="BM15" s="17"/>
      <c r="BU15" s="74" t="str">
        <f t="shared" si="2"/>
        <v/>
      </c>
      <c r="BV15" s="74" t="str">
        <f t="shared" si="13"/>
        <v/>
      </c>
      <c r="BW15" s="74" t="str">
        <f t="shared" si="3"/>
        <v/>
      </c>
      <c r="BX15" s="243"/>
      <c r="BY15" s="244"/>
      <c r="CF15" s="33"/>
      <c r="CP15" s="63"/>
      <c r="CQ15" s="22"/>
      <c r="CR15" s="22"/>
      <c r="CS15" s="64"/>
      <c r="CT15" s="33"/>
      <c r="DD15" s="17"/>
      <c r="DI15" s="34" t="str">
        <f t="shared" si="14"/>
        <v/>
      </c>
      <c r="DP15" s="18" t="str">
        <f t="shared" si="15"/>
        <v/>
      </c>
      <c r="DQ15" s="14" t="str">
        <f t="shared" si="4"/>
        <v/>
      </c>
      <c r="DR15" s="19" t="str">
        <f t="shared" si="5"/>
        <v/>
      </c>
      <c r="DS15" s="265" t="str">
        <f>IFERROR(LOOKUP(B15,#REF!,#REF!),"")</f>
        <v/>
      </c>
      <c r="DT15" s="294"/>
      <c r="DU15" s="25" t="str">
        <f t="shared" si="6"/>
        <v/>
      </c>
      <c r="DV15" s="25" t="str">
        <f t="shared" si="16"/>
        <v/>
      </c>
      <c r="DW15" s="31" t="str">
        <f t="shared" si="17"/>
        <v/>
      </c>
    </row>
    <row r="16" spans="1:127" x14ac:dyDescent="0.3">
      <c r="A16" s="264">
        <v>14</v>
      </c>
      <c r="B16" s="12" t="str">
        <f>IF(C16="","",'Critical Info &amp; Checklist'!$G$11&amp;"_"&amp;TEXT('New Data Sheet'!A16,"000")&amp;IF(ISBLANK('Sample Information'!C24),"","_"&amp;'Sample Information'!C24)&amp;IF(ISBLANK('Sample Information'!D24),"","_"&amp;'Sample Information'!D24)&amp;"_"&amp;C16)</f>
        <v/>
      </c>
      <c r="C16" s="24" t="str">
        <f>IF(ISBLANK('Sample Information'!B24),"",'Sample Information'!B24)</f>
        <v/>
      </c>
      <c r="D16" s="13" t="str">
        <f>IF(ISBLANK('Sample Information'!E24),"",'Sample Information'!E24)</f>
        <v/>
      </c>
      <c r="E16" s="13" t="str">
        <f>IF(ISBLANK('Sample Information'!D24),"",'Sample Information'!D24)</f>
        <v>F02</v>
      </c>
      <c r="F16" s="13" t="str">
        <f>IF(ISBLANK('Sample Information'!U24),"Not provided",'Sample Information'!U24)</f>
        <v>Not provided</v>
      </c>
      <c r="G16" s="17"/>
      <c r="L16" s="76"/>
      <c r="V16" s="70" t="str">
        <f t="shared" si="7"/>
        <v/>
      </c>
      <c r="W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6" s="17"/>
      <c r="AM16" s="63"/>
      <c r="AN16" s="22" t="str">
        <f t="shared" si="8"/>
        <v/>
      </c>
      <c r="AO16" s="22" t="str">
        <f t="shared" si="9"/>
        <v/>
      </c>
      <c r="AP16" s="22" t="str">
        <f t="shared" si="10"/>
        <v/>
      </c>
      <c r="AQ16" s="239"/>
      <c r="BA16" s="240"/>
      <c r="BF16" s="70" t="str">
        <f t="shared" si="0"/>
        <v/>
      </c>
      <c r="BJ16" s="71" t="str">
        <f t="shared" si="1"/>
        <v/>
      </c>
      <c r="BK16" s="71" t="str">
        <f t="shared" si="11"/>
        <v/>
      </c>
      <c r="BL16" s="71" t="str">
        <f t="shared" si="12"/>
        <v/>
      </c>
      <c r="BM16" s="17"/>
      <c r="BU16" s="74" t="str">
        <f t="shared" si="2"/>
        <v/>
      </c>
      <c r="BV16" s="74" t="str">
        <f t="shared" si="13"/>
        <v/>
      </c>
      <c r="BW16" s="74" t="str">
        <f t="shared" si="3"/>
        <v/>
      </c>
      <c r="BX16" s="243"/>
      <c r="BY16" s="244"/>
      <c r="CF16" s="33"/>
      <c r="CP16" s="63"/>
      <c r="CQ16" s="22"/>
      <c r="CR16" s="22"/>
      <c r="CS16" s="64"/>
      <c r="CT16" s="33"/>
      <c r="DD16" s="17"/>
      <c r="DI16" s="34" t="str">
        <f t="shared" si="14"/>
        <v/>
      </c>
      <c r="DP16" s="18" t="str">
        <f t="shared" si="15"/>
        <v/>
      </c>
      <c r="DQ16" s="14" t="str">
        <f t="shared" si="4"/>
        <v/>
      </c>
      <c r="DR16" s="19" t="str">
        <f t="shared" si="5"/>
        <v/>
      </c>
      <c r="DS16" s="265" t="str">
        <f>IFERROR(LOOKUP(B16,#REF!,#REF!),"")</f>
        <v/>
      </c>
      <c r="DT16" s="294"/>
      <c r="DU16" s="25" t="str">
        <f t="shared" si="6"/>
        <v/>
      </c>
      <c r="DV16" s="25" t="str">
        <f t="shared" si="16"/>
        <v/>
      </c>
      <c r="DW16" s="31" t="str">
        <f t="shared" si="17"/>
        <v/>
      </c>
    </row>
    <row r="17" spans="1:127" x14ac:dyDescent="0.3">
      <c r="A17" s="264">
        <v>15</v>
      </c>
      <c r="B17" s="12" t="str">
        <f>IF(C17="","",'Critical Info &amp; Checklist'!$G$11&amp;"_"&amp;TEXT('New Data Sheet'!A17,"000")&amp;IF(ISBLANK('Sample Information'!C25),"","_"&amp;'Sample Information'!C25)&amp;IF(ISBLANK('Sample Information'!D25),"","_"&amp;'Sample Information'!D25)&amp;"_"&amp;C17)</f>
        <v/>
      </c>
      <c r="C17" s="24" t="str">
        <f>IF(ISBLANK('Sample Information'!B25),"",'Sample Information'!B25)</f>
        <v/>
      </c>
      <c r="D17" s="13" t="str">
        <f>IF(ISBLANK('Sample Information'!E25),"",'Sample Information'!E25)</f>
        <v/>
      </c>
      <c r="E17" s="13" t="str">
        <f>IF(ISBLANK('Sample Information'!D25),"",'Sample Information'!D25)</f>
        <v>G02</v>
      </c>
      <c r="F17" s="13" t="str">
        <f>IF(ISBLANK('Sample Information'!U25),"Not provided",'Sample Information'!U25)</f>
        <v>Not provided</v>
      </c>
      <c r="G17" s="17"/>
      <c r="L17" s="76"/>
      <c r="V17" s="70" t="str">
        <f t="shared" si="7"/>
        <v/>
      </c>
      <c r="W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7" s="17"/>
      <c r="AM17" s="63"/>
      <c r="AN17" s="22" t="str">
        <f t="shared" si="8"/>
        <v/>
      </c>
      <c r="AO17" s="22" t="str">
        <f t="shared" si="9"/>
        <v/>
      </c>
      <c r="AP17" s="22" t="str">
        <f t="shared" si="10"/>
        <v/>
      </c>
      <c r="AQ17" s="239"/>
      <c r="BA17" s="240"/>
      <c r="BF17" s="70" t="str">
        <f t="shared" si="0"/>
        <v/>
      </c>
      <c r="BJ17" s="71" t="str">
        <f t="shared" si="1"/>
        <v/>
      </c>
      <c r="BK17" s="71" t="str">
        <f t="shared" si="11"/>
        <v/>
      </c>
      <c r="BL17" s="71" t="str">
        <f t="shared" si="12"/>
        <v/>
      </c>
      <c r="BM17" s="17"/>
      <c r="BU17" s="74" t="str">
        <f t="shared" si="2"/>
        <v/>
      </c>
      <c r="BV17" s="74" t="str">
        <f t="shared" si="13"/>
        <v/>
      </c>
      <c r="BW17" s="74" t="str">
        <f t="shared" si="3"/>
        <v/>
      </c>
      <c r="BX17" s="243"/>
      <c r="BY17" s="244"/>
      <c r="CF17" s="33"/>
      <c r="CP17" s="63"/>
      <c r="CQ17" s="22"/>
      <c r="CR17" s="22"/>
      <c r="CS17" s="64"/>
      <c r="CT17" s="33"/>
      <c r="DD17" s="17"/>
      <c r="DI17" s="34" t="str">
        <f t="shared" si="14"/>
        <v/>
      </c>
      <c r="DP17" s="18" t="str">
        <f t="shared" si="15"/>
        <v/>
      </c>
      <c r="DQ17" s="14" t="str">
        <f t="shared" si="4"/>
        <v/>
      </c>
      <c r="DR17" s="19" t="str">
        <f t="shared" si="5"/>
        <v/>
      </c>
      <c r="DS17" s="265" t="str">
        <f>IFERROR(LOOKUP(B17,#REF!,#REF!),"")</f>
        <v/>
      </c>
      <c r="DT17" s="294"/>
      <c r="DU17" s="25" t="str">
        <f t="shared" si="6"/>
        <v/>
      </c>
      <c r="DV17" s="25" t="str">
        <f t="shared" si="16"/>
        <v/>
      </c>
      <c r="DW17" s="31" t="str">
        <f t="shared" si="17"/>
        <v/>
      </c>
    </row>
    <row r="18" spans="1:127" x14ac:dyDescent="0.3">
      <c r="A18" s="264">
        <v>16</v>
      </c>
      <c r="B18" s="12" t="str">
        <f>IF(C18="","",'Critical Info &amp; Checklist'!$G$11&amp;"_"&amp;TEXT('New Data Sheet'!A18,"000")&amp;IF(ISBLANK('Sample Information'!C26),"","_"&amp;'Sample Information'!C26)&amp;IF(ISBLANK('Sample Information'!D26),"","_"&amp;'Sample Information'!D26)&amp;"_"&amp;C18)</f>
        <v/>
      </c>
      <c r="C18" s="24" t="str">
        <f>IF(ISBLANK('Sample Information'!B26),"",'Sample Information'!B26)</f>
        <v/>
      </c>
      <c r="D18" s="13" t="str">
        <f>IF(ISBLANK('Sample Information'!E26),"",'Sample Information'!E26)</f>
        <v/>
      </c>
      <c r="E18" s="13" t="str">
        <f>IF(ISBLANK('Sample Information'!D26),"",'Sample Information'!D26)</f>
        <v>H02</v>
      </c>
      <c r="F18" s="13" t="str">
        <f>IF(ISBLANK('Sample Information'!U26),"Not provided",'Sample Information'!U26)</f>
        <v>Not provided</v>
      </c>
      <c r="G18" s="17"/>
      <c r="L18" s="76"/>
      <c r="V18" s="70" t="str">
        <f t="shared" si="7"/>
        <v/>
      </c>
      <c r="W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8" s="17"/>
      <c r="AM18" s="63"/>
      <c r="AN18" s="22" t="str">
        <f t="shared" si="8"/>
        <v/>
      </c>
      <c r="AO18" s="22" t="str">
        <f t="shared" si="9"/>
        <v/>
      </c>
      <c r="AP18" s="22" t="str">
        <f t="shared" si="10"/>
        <v/>
      </c>
      <c r="AQ18" s="239"/>
      <c r="BA18" s="240"/>
      <c r="BF18" s="70" t="str">
        <f t="shared" si="0"/>
        <v/>
      </c>
      <c r="BJ18" s="71" t="str">
        <f t="shared" si="1"/>
        <v/>
      </c>
      <c r="BK18" s="71" t="str">
        <f t="shared" si="11"/>
        <v/>
      </c>
      <c r="BL18" s="71" t="str">
        <f t="shared" si="12"/>
        <v/>
      </c>
      <c r="BM18" s="17"/>
      <c r="BU18" s="74" t="str">
        <f t="shared" si="2"/>
        <v/>
      </c>
      <c r="BV18" s="74" t="str">
        <f t="shared" si="13"/>
        <v/>
      </c>
      <c r="BW18" s="74" t="str">
        <f t="shared" si="3"/>
        <v/>
      </c>
      <c r="BX18" s="243"/>
      <c r="BY18" s="244"/>
      <c r="CF18" s="33"/>
      <c r="CP18" s="63"/>
      <c r="CQ18" s="22"/>
      <c r="CR18" s="22"/>
      <c r="CS18" s="64"/>
      <c r="CT18" s="33"/>
      <c r="DD18" s="17"/>
      <c r="DI18" s="34" t="str">
        <f t="shared" si="14"/>
        <v/>
      </c>
      <c r="DP18" s="18" t="str">
        <f t="shared" si="15"/>
        <v/>
      </c>
      <c r="DQ18" s="14" t="str">
        <f t="shared" si="4"/>
        <v/>
      </c>
      <c r="DR18" s="19" t="str">
        <f t="shared" si="5"/>
        <v/>
      </c>
      <c r="DS18" s="265" t="str">
        <f>IFERROR(LOOKUP(B18,#REF!,#REF!),"")</f>
        <v/>
      </c>
      <c r="DT18" s="294"/>
      <c r="DU18" s="25" t="str">
        <f t="shared" si="6"/>
        <v/>
      </c>
      <c r="DV18" s="25" t="str">
        <f t="shared" si="16"/>
        <v/>
      </c>
      <c r="DW18" s="31" t="str">
        <f t="shared" si="17"/>
        <v/>
      </c>
    </row>
    <row r="19" spans="1:127" x14ac:dyDescent="0.3">
      <c r="A19" s="264">
        <v>17</v>
      </c>
      <c r="B19" s="12" t="str">
        <f>IF(C19="","",'Critical Info &amp; Checklist'!$G$11&amp;"_"&amp;TEXT('New Data Sheet'!A19,"000")&amp;IF(ISBLANK('Sample Information'!C27),"","_"&amp;'Sample Information'!C27)&amp;IF(ISBLANK('Sample Information'!D27),"","_"&amp;'Sample Information'!D27)&amp;"_"&amp;C19)</f>
        <v/>
      </c>
      <c r="C19" s="24" t="str">
        <f>IF(ISBLANK('Sample Information'!B27),"",'Sample Information'!B27)</f>
        <v/>
      </c>
      <c r="D19" s="13" t="str">
        <f>IF(ISBLANK('Sample Information'!E27),"",'Sample Information'!E27)</f>
        <v/>
      </c>
      <c r="E19" s="13" t="str">
        <f>IF(ISBLANK('Sample Information'!D27),"",'Sample Information'!D27)</f>
        <v>A03</v>
      </c>
      <c r="F19" s="13" t="str">
        <f>IF(ISBLANK('Sample Information'!U27),"Not provided",'Sample Information'!U27)</f>
        <v>Not provided</v>
      </c>
      <c r="G19" s="17"/>
      <c r="L19" s="76"/>
      <c r="V19" s="70" t="str">
        <f t="shared" si="7"/>
        <v/>
      </c>
      <c r="W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9" s="17"/>
      <c r="AM19" s="63"/>
      <c r="AN19" s="22" t="str">
        <f t="shared" si="8"/>
        <v/>
      </c>
      <c r="AO19" s="22" t="str">
        <f t="shared" si="9"/>
        <v/>
      </c>
      <c r="AP19" s="22" t="str">
        <f t="shared" si="10"/>
        <v/>
      </c>
      <c r="AQ19" s="239"/>
      <c r="BA19" s="240"/>
      <c r="BF19" s="70" t="str">
        <f t="shared" si="0"/>
        <v/>
      </c>
      <c r="BJ19" s="71" t="str">
        <f t="shared" si="1"/>
        <v/>
      </c>
      <c r="BK19" s="71" t="str">
        <f t="shared" si="11"/>
        <v/>
      </c>
      <c r="BL19" s="71" t="str">
        <f t="shared" si="12"/>
        <v/>
      </c>
      <c r="BU19" s="74" t="str">
        <f t="shared" si="2"/>
        <v/>
      </c>
      <c r="BV19" s="74" t="str">
        <f t="shared" si="13"/>
        <v/>
      </c>
      <c r="BW19" s="74" t="str">
        <f t="shared" si="3"/>
        <v/>
      </c>
      <c r="BX19" s="243"/>
      <c r="BY19" s="244"/>
      <c r="CP19" s="63"/>
      <c r="CQ19" s="22"/>
      <c r="CR19" s="22"/>
      <c r="CS19" s="64"/>
      <c r="DI19" s="34" t="str">
        <f t="shared" si="14"/>
        <v/>
      </c>
      <c r="DP19" s="18" t="str">
        <f t="shared" si="15"/>
        <v/>
      </c>
      <c r="DQ19" s="14" t="str">
        <f t="shared" si="4"/>
        <v/>
      </c>
      <c r="DR19" s="19" t="str">
        <f t="shared" si="5"/>
        <v/>
      </c>
      <c r="DS19" s="265" t="str">
        <f>IFERROR(LOOKUP(B19,#REF!,#REF!),"")</f>
        <v/>
      </c>
      <c r="DT19" s="294"/>
      <c r="DU19" s="25" t="str">
        <f t="shared" si="6"/>
        <v/>
      </c>
      <c r="DV19" s="25" t="str">
        <f t="shared" si="16"/>
        <v/>
      </c>
      <c r="DW19" s="31" t="str">
        <f t="shared" si="17"/>
        <v/>
      </c>
    </row>
    <row r="20" spans="1:127" x14ac:dyDescent="0.3">
      <c r="A20" s="264">
        <v>18</v>
      </c>
      <c r="B20" s="12" t="str">
        <f>IF(C20="","",'Critical Info &amp; Checklist'!$G$11&amp;"_"&amp;TEXT('New Data Sheet'!A20,"000")&amp;IF(ISBLANK('Sample Information'!C28),"","_"&amp;'Sample Information'!C28)&amp;IF(ISBLANK('Sample Information'!D28),"","_"&amp;'Sample Information'!D28)&amp;"_"&amp;C20)</f>
        <v/>
      </c>
      <c r="C20" s="24" t="str">
        <f>IF(ISBLANK('Sample Information'!B28),"",'Sample Information'!B28)</f>
        <v/>
      </c>
      <c r="D20" s="13" t="str">
        <f>IF(ISBLANK('Sample Information'!E28),"",'Sample Information'!E28)</f>
        <v/>
      </c>
      <c r="E20" s="13" t="str">
        <f>IF(ISBLANK('Sample Information'!D28),"",'Sample Information'!D28)</f>
        <v>B03</v>
      </c>
      <c r="F20" s="13" t="str">
        <f>IF(ISBLANK('Sample Information'!U28),"Not provided",'Sample Information'!U28)</f>
        <v>Not provided</v>
      </c>
      <c r="G20" s="17"/>
      <c r="L20" s="76"/>
      <c r="V20" s="70" t="str">
        <f t="shared" si="7"/>
        <v/>
      </c>
      <c r="W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0" s="17"/>
      <c r="AM20" s="63"/>
      <c r="AN20" s="22" t="str">
        <f t="shared" si="8"/>
        <v/>
      </c>
      <c r="AO20" s="22" t="str">
        <f t="shared" si="9"/>
        <v/>
      </c>
      <c r="AP20" s="22" t="str">
        <f t="shared" si="10"/>
        <v/>
      </c>
      <c r="AQ20" s="239"/>
      <c r="BA20" s="240"/>
      <c r="BF20" s="70" t="str">
        <f t="shared" si="0"/>
        <v/>
      </c>
      <c r="BJ20" s="71" t="str">
        <f t="shared" si="1"/>
        <v/>
      </c>
      <c r="BK20" s="71" t="str">
        <f t="shared" si="11"/>
        <v/>
      </c>
      <c r="BL20" s="71" t="str">
        <f t="shared" si="12"/>
        <v/>
      </c>
      <c r="BM20" s="17"/>
      <c r="BU20" s="74" t="str">
        <f t="shared" si="2"/>
        <v/>
      </c>
      <c r="BV20" s="74" t="str">
        <f t="shared" si="13"/>
        <v/>
      </c>
      <c r="BW20" s="74" t="str">
        <f t="shared" si="3"/>
        <v/>
      </c>
      <c r="BX20" s="243"/>
      <c r="BY20" s="244"/>
      <c r="CF20" s="33"/>
      <c r="CP20" s="63"/>
      <c r="CQ20" s="22"/>
      <c r="CR20" s="22"/>
      <c r="CS20" s="64"/>
      <c r="CT20" s="33"/>
      <c r="DD20" s="17"/>
      <c r="DI20" s="34" t="str">
        <f t="shared" si="14"/>
        <v/>
      </c>
      <c r="DP20" s="18" t="str">
        <f t="shared" si="15"/>
        <v/>
      </c>
      <c r="DQ20" s="14" t="str">
        <f t="shared" si="4"/>
        <v/>
      </c>
      <c r="DR20" s="19" t="str">
        <f t="shared" si="5"/>
        <v/>
      </c>
      <c r="DS20" s="265" t="str">
        <f>IFERROR(LOOKUP(B20,#REF!,#REF!),"")</f>
        <v/>
      </c>
      <c r="DT20" s="294"/>
      <c r="DU20" s="25" t="str">
        <f t="shared" si="6"/>
        <v/>
      </c>
      <c r="DV20" s="25" t="str">
        <f t="shared" si="16"/>
        <v/>
      </c>
      <c r="DW20" s="31" t="str">
        <f t="shared" si="17"/>
        <v/>
      </c>
    </row>
    <row r="21" spans="1:127" x14ac:dyDescent="0.3">
      <c r="A21" s="264">
        <v>19</v>
      </c>
      <c r="B21" s="12" t="str">
        <f>IF(C21="","",'Critical Info &amp; Checklist'!$G$11&amp;"_"&amp;TEXT('New Data Sheet'!A21,"000")&amp;IF(ISBLANK('Sample Information'!C29),"","_"&amp;'Sample Information'!C29)&amp;IF(ISBLANK('Sample Information'!D29),"","_"&amp;'Sample Information'!D29)&amp;"_"&amp;C21)</f>
        <v/>
      </c>
      <c r="C21" s="24" t="str">
        <f>IF(ISBLANK('Sample Information'!B29),"",'Sample Information'!B29)</f>
        <v/>
      </c>
      <c r="D21" s="13" t="str">
        <f>IF(ISBLANK('Sample Information'!E29),"",'Sample Information'!E29)</f>
        <v/>
      </c>
      <c r="E21" s="13" t="str">
        <f>IF(ISBLANK('Sample Information'!D29),"",'Sample Information'!D29)</f>
        <v>C03</v>
      </c>
      <c r="F21" s="13" t="str">
        <f>IF(ISBLANK('Sample Information'!U29),"Not provided",'Sample Information'!U29)</f>
        <v>Not provided</v>
      </c>
      <c r="G21" s="17"/>
      <c r="L21" s="76"/>
      <c r="V21" s="70" t="str">
        <f t="shared" si="7"/>
        <v/>
      </c>
      <c r="W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1" s="17"/>
      <c r="AM21" s="63"/>
      <c r="AN21" s="22" t="str">
        <f t="shared" si="8"/>
        <v/>
      </c>
      <c r="AO21" s="22" t="str">
        <f t="shared" si="9"/>
        <v/>
      </c>
      <c r="AP21" s="22" t="str">
        <f t="shared" si="10"/>
        <v/>
      </c>
      <c r="AQ21" s="239"/>
      <c r="BA21" s="240"/>
      <c r="BF21" s="70" t="str">
        <f t="shared" si="0"/>
        <v/>
      </c>
      <c r="BJ21" s="71" t="str">
        <f t="shared" si="1"/>
        <v/>
      </c>
      <c r="BK21" s="71" t="str">
        <f t="shared" si="11"/>
        <v/>
      </c>
      <c r="BL21" s="71" t="str">
        <f t="shared" si="12"/>
        <v/>
      </c>
      <c r="BM21" s="17"/>
      <c r="BU21" s="74" t="str">
        <f t="shared" si="2"/>
        <v/>
      </c>
      <c r="BV21" s="74" t="str">
        <f t="shared" si="13"/>
        <v/>
      </c>
      <c r="BW21" s="74" t="str">
        <f t="shared" si="3"/>
        <v/>
      </c>
      <c r="BX21" s="243"/>
      <c r="BY21" s="244"/>
      <c r="CF21" s="33"/>
      <c r="CP21" s="63"/>
      <c r="CQ21" s="22"/>
      <c r="CR21" s="22"/>
      <c r="CS21" s="64"/>
      <c r="CT21" s="33"/>
      <c r="DD21" s="17"/>
      <c r="DI21" s="34" t="str">
        <f t="shared" si="14"/>
        <v/>
      </c>
      <c r="DP21" s="18" t="str">
        <f t="shared" si="15"/>
        <v/>
      </c>
      <c r="DQ21" s="14" t="str">
        <f t="shared" si="4"/>
        <v/>
      </c>
      <c r="DR21" s="19" t="str">
        <f t="shared" si="5"/>
        <v/>
      </c>
      <c r="DS21" s="265" t="str">
        <f>IFERROR(LOOKUP(B21,#REF!,#REF!),"")</f>
        <v/>
      </c>
      <c r="DT21" s="294"/>
      <c r="DU21" s="25" t="str">
        <f t="shared" si="6"/>
        <v/>
      </c>
      <c r="DV21" s="25" t="str">
        <f t="shared" si="16"/>
        <v/>
      </c>
      <c r="DW21" s="31" t="str">
        <f t="shared" si="17"/>
        <v/>
      </c>
    </row>
    <row r="22" spans="1:127" x14ac:dyDescent="0.3">
      <c r="A22" s="264">
        <v>20</v>
      </c>
      <c r="B22" s="12" t="str">
        <f>IF(C22="","",'Critical Info &amp; Checklist'!$G$11&amp;"_"&amp;TEXT('New Data Sheet'!A22,"000")&amp;IF(ISBLANK('Sample Information'!C30),"","_"&amp;'Sample Information'!C30)&amp;IF(ISBLANK('Sample Information'!D30),"","_"&amp;'Sample Information'!D30)&amp;"_"&amp;C22)</f>
        <v/>
      </c>
      <c r="C22" s="24" t="str">
        <f>IF(ISBLANK('Sample Information'!B30),"",'Sample Information'!B30)</f>
        <v/>
      </c>
      <c r="D22" s="13" t="str">
        <f>IF(ISBLANK('Sample Information'!E30),"",'Sample Information'!E30)</f>
        <v/>
      </c>
      <c r="E22" s="13" t="str">
        <f>IF(ISBLANK('Sample Information'!D30),"",'Sample Information'!D30)</f>
        <v>D03</v>
      </c>
      <c r="F22" s="13" t="str">
        <f>IF(ISBLANK('Sample Information'!U30),"Not provided",'Sample Information'!U30)</f>
        <v>Not provided</v>
      </c>
      <c r="G22" s="17"/>
      <c r="L22" s="76"/>
      <c r="V22" s="70" t="str">
        <f t="shared" si="7"/>
        <v/>
      </c>
      <c r="W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2" s="17"/>
      <c r="AM22" s="63"/>
      <c r="AN22" s="22" t="str">
        <f t="shared" si="8"/>
        <v/>
      </c>
      <c r="AO22" s="22" t="str">
        <f t="shared" si="9"/>
        <v/>
      </c>
      <c r="AP22" s="22" t="str">
        <f t="shared" si="10"/>
        <v/>
      </c>
      <c r="AQ22" s="239"/>
      <c r="BA22" s="240"/>
      <c r="BF22" s="70" t="str">
        <f t="shared" si="0"/>
        <v/>
      </c>
      <c r="BJ22" s="71" t="str">
        <f t="shared" si="1"/>
        <v/>
      </c>
      <c r="BK22" s="71" t="str">
        <f t="shared" si="11"/>
        <v/>
      </c>
      <c r="BL22" s="71" t="str">
        <f t="shared" si="12"/>
        <v/>
      </c>
      <c r="BM22" s="17"/>
      <c r="BU22" s="74" t="str">
        <f t="shared" si="2"/>
        <v/>
      </c>
      <c r="BV22" s="74" t="str">
        <f t="shared" si="13"/>
        <v/>
      </c>
      <c r="BW22" s="74" t="str">
        <f t="shared" si="3"/>
        <v/>
      </c>
      <c r="BX22" s="243"/>
      <c r="BY22" s="244"/>
      <c r="CF22" s="33"/>
      <c r="CP22" s="63"/>
      <c r="CQ22" s="22"/>
      <c r="CR22" s="22"/>
      <c r="CS22" s="64"/>
      <c r="CT22" s="33"/>
      <c r="DD22" s="17"/>
      <c r="DI22" s="34" t="str">
        <f t="shared" si="14"/>
        <v/>
      </c>
      <c r="DP22" s="18" t="str">
        <f t="shared" si="15"/>
        <v/>
      </c>
      <c r="DQ22" s="14" t="str">
        <f t="shared" si="4"/>
        <v/>
      </c>
      <c r="DR22" s="19" t="str">
        <f t="shared" si="5"/>
        <v/>
      </c>
      <c r="DS22" s="265" t="str">
        <f>IFERROR(LOOKUP(B22,#REF!,#REF!),"")</f>
        <v/>
      </c>
      <c r="DT22" s="294"/>
      <c r="DU22" s="25" t="str">
        <f t="shared" si="6"/>
        <v/>
      </c>
      <c r="DV22" s="25" t="str">
        <f t="shared" si="16"/>
        <v/>
      </c>
      <c r="DW22" s="31" t="str">
        <f t="shared" si="17"/>
        <v/>
      </c>
    </row>
    <row r="23" spans="1:127" x14ac:dyDescent="0.3">
      <c r="A23" s="264">
        <v>21</v>
      </c>
      <c r="B23" s="12" t="str">
        <f>IF(C23="","",'Critical Info &amp; Checklist'!$G$11&amp;"_"&amp;TEXT('New Data Sheet'!A23,"000")&amp;IF(ISBLANK('Sample Information'!C31),"","_"&amp;'Sample Information'!C31)&amp;IF(ISBLANK('Sample Information'!D31),"","_"&amp;'Sample Information'!D31)&amp;"_"&amp;C23)</f>
        <v/>
      </c>
      <c r="C23" s="24" t="str">
        <f>IF(ISBLANK('Sample Information'!B31),"",'Sample Information'!B31)</f>
        <v/>
      </c>
      <c r="D23" s="13" t="str">
        <f>IF(ISBLANK('Sample Information'!E31),"",'Sample Information'!E31)</f>
        <v/>
      </c>
      <c r="E23" s="13" t="str">
        <f>IF(ISBLANK('Sample Information'!D31),"",'Sample Information'!D31)</f>
        <v>E03</v>
      </c>
      <c r="F23" s="13" t="str">
        <f>IF(ISBLANK('Sample Information'!U31),"Not provided",'Sample Information'!U31)</f>
        <v>Not provided</v>
      </c>
      <c r="V23" s="70" t="str">
        <f t="shared" si="7"/>
        <v/>
      </c>
      <c r="W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 s="63"/>
      <c r="AN23" s="22" t="str">
        <f t="shared" si="8"/>
        <v/>
      </c>
      <c r="AO23" s="22" t="str">
        <f t="shared" si="9"/>
        <v/>
      </c>
      <c r="AP23" s="22" t="str">
        <f t="shared" si="10"/>
        <v/>
      </c>
      <c r="BF23" s="70" t="str">
        <f t="shared" si="0"/>
        <v/>
      </c>
      <c r="BJ23" s="71" t="str">
        <f t="shared" si="1"/>
        <v/>
      </c>
      <c r="BK23" s="71" t="str">
        <f t="shared" si="11"/>
        <v/>
      </c>
      <c r="BL23" s="71" t="str">
        <f t="shared" si="12"/>
        <v/>
      </c>
      <c r="BU23" s="74" t="str">
        <f t="shared" si="2"/>
        <v/>
      </c>
      <c r="BV23" s="74" t="str">
        <f t="shared" si="13"/>
        <v/>
      </c>
      <c r="BW23" s="74" t="str">
        <f t="shared" si="3"/>
        <v/>
      </c>
      <c r="BX23" s="243"/>
      <c r="BY23" s="244"/>
      <c r="CP23" s="63"/>
      <c r="CQ23" s="22"/>
      <c r="CR23" s="22"/>
      <c r="CS23" s="64"/>
      <c r="DI23" s="34" t="str">
        <f t="shared" si="14"/>
        <v/>
      </c>
      <c r="DP23" s="18" t="str">
        <f t="shared" si="15"/>
        <v/>
      </c>
      <c r="DQ23" s="14" t="str">
        <f t="shared" si="4"/>
        <v/>
      </c>
      <c r="DR23" s="19" t="str">
        <f t="shared" si="5"/>
        <v/>
      </c>
      <c r="DS23" s="265" t="str">
        <f>IFERROR(LOOKUP(B23,#REF!,#REF!),"")</f>
        <v/>
      </c>
      <c r="DT23" s="294"/>
      <c r="DU23" s="25" t="str">
        <f t="shared" si="6"/>
        <v/>
      </c>
      <c r="DV23" s="25" t="str">
        <f t="shared" si="16"/>
        <v/>
      </c>
      <c r="DW23" s="31" t="str">
        <f t="shared" si="17"/>
        <v/>
      </c>
    </row>
    <row r="24" spans="1:127" x14ac:dyDescent="0.3">
      <c r="A24" s="264">
        <v>22</v>
      </c>
      <c r="B24" s="12" t="str">
        <f>IF(C24="","",'Critical Info &amp; Checklist'!$G$11&amp;"_"&amp;TEXT('New Data Sheet'!A24,"000")&amp;IF(ISBLANK('Sample Information'!C32),"","_"&amp;'Sample Information'!C32)&amp;IF(ISBLANK('Sample Information'!D32),"","_"&amp;'Sample Information'!D32)&amp;"_"&amp;C24)</f>
        <v/>
      </c>
      <c r="C24" s="24" t="str">
        <f>IF(ISBLANK('Sample Information'!B32),"",'Sample Information'!B32)</f>
        <v/>
      </c>
      <c r="D24" s="13" t="str">
        <f>IF(ISBLANK('Sample Information'!E32),"",'Sample Information'!E32)</f>
        <v/>
      </c>
      <c r="E24" s="13" t="str">
        <f>IF(ISBLANK('Sample Information'!D32),"",'Sample Information'!D32)</f>
        <v>F03</v>
      </c>
      <c r="F24" s="13" t="str">
        <f>IF(ISBLANK('Sample Information'!U32),"Not provided",'Sample Information'!U32)</f>
        <v>Not provided</v>
      </c>
      <c r="V24" s="70" t="str">
        <f t="shared" si="7"/>
        <v/>
      </c>
      <c r="W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 s="63"/>
      <c r="AN24" s="22" t="str">
        <f t="shared" si="8"/>
        <v/>
      </c>
      <c r="AO24" s="22" t="str">
        <f t="shared" si="9"/>
        <v/>
      </c>
      <c r="AP24" s="22" t="str">
        <f t="shared" si="10"/>
        <v/>
      </c>
      <c r="BF24" s="70" t="str">
        <f t="shared" si="0"/>
        <v/>
      </c>
      <c r="BJ24" s="71" t="str">
        <f t="shared" si="1"/>
        <v/>
      </c>
      <c r="BK24" s="71" t="str">
        <f t="shared" si="11"/>
        <v/>
      </c>
      <c r="BL24" s="71" t="str">
        <f t="shared" si="12"/>
        <v/>
      </c>
      <c r="BU24" s="74" t="str">
        <f t="shared" si="2"/>
        <v/>
      </c>
      <c r="BV24" s="74" t="str">
        <f t="shared" si="13"/>
        <v/>
      </c>
      <c r="BW24" s="74" t="str">
        <f t="shared" si="3"/>
        <v/>
      </c>
      <c r="BX24" s="243"/>
      <c r="BY24" s="244"/>
      <c r="CP24" s="63"/>
      <c r="CQ24" s="22"/>
      <c r="CR24" s="22"/>
      <c r="CS24" s="64"/>
      <c r="DI24" s="34" t="str">
        <f t="shared" si="14"/>
        <v/>
      </c>
      <c r="DP24" s="18" t="str">
        <f t="shared" si="15"/>
        <v/>
      </c>
      <c r="DQ24" s="14" t="str">
        <f t="shared" si="4"/>
        <v/>
      </c>
      <c r="DR24" s="19" t="str">
        <f t="shared" si="5"/>
        <v/>
      </c>
      <c r="DS24" s="265" t="str">
        <f>IFERROR(LOOKUP(B24,#REF!,#REF!),"")</f>
        <v/>
      </c>
      <c r="DT24" s="294"/>
      <c r="DU24" s="25" t="str">
        <f t="shared" si="6"/>
        <v/>
      </c>
      <c r="DV24" s="25" t="str">
        <f t="shared" si="16"/>
        <v/>
      </c>
      <c r="DW24" s="31" t="str">
        <f t="shared" si="17"/>
        <v/>
      </c>
    </row>
    <row r="25" spans="1:127" x14ac:dyDescent="0.3">
      <c r="A25" s="264">
        <v>23</v>
      </c>
      <c r="B25" s="12" t="str">
        <f>IF(C25="","",'Critical Info &amp; Checklist'!$G$11&amp;"_"&amp;TEXT('New Data Sheet'!A25,"000")&amp;IF(ISBLANK('Sample Information'!C33),"","_"&amp;'Sample Information'!C33)&amp;IF(ISBLANK('Sample Information'!D33),"","_"&amp;'Sample Information'!D33)&amp;"_"&amp;C25)</f>
        <v/>
      </c>
      <c r="C25" s="24" t="str">
        <f>IF(ISBLANK('Sample Information'!B33),"",'Sample Information'!B33)</f>
        <v/>
      </c>
      <c r="D25" s="13" t="str">
        <f>IF(ISBLANK('Sample Information'!E33),"",'Sample Information'!E33)</f>
        <v/>
      </c>
      <c r="E25" s="13" t="str">
        <f>IF(ISBLANK('Sample Information'!D33),"",'Sample Information'!D33)</f>
        <v>G03</v>
      </c>
      <c r="F25" s="13" t="str">
        <f>IF(ISBLANK('Sample Information'!U33),"Not provided",'Sample Information'!U33)</f>
        <v>Not provided</v>
      </c>
      <c r="V25" s="70" t="str">
        <f t="shared" si="7"/>
        <v/>
      </c>
      <c r="W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 s="63"/>
      <c r="AN25" s="22" t="str">
        <f t="shared" si="8"/>
        <v/>
      </c>
      <c r="AO25" s="22" t="str">
        <f t="shared" si="9"/>
        <v/>
      </c>
      <c r="AP25" s="22" t="str">
        <f t="shared" si="10"/>
        <v/>
      </c>
      <c r="BF25" s="70" t="str">
        <f t="shared" si="0"/>
        <v/>
      </c>
      <c r="BJ25" s="71" t="str">
        <f t="shared" si="1"/>
        <v/>
      </c>
      <c r="BK25" s="71" t="str">
        <f t="shared" si="11"/>
        <v/>
      </c>
      <c r="BL25" s="71" t="str">
        <f t="shared" si="12"/>
        <v/>
      </c>
      <c r="BU25" s="74" t="str">
        <f t="shared" si="2"/>
        <v/>
      </c>
      <c r="BV25" s="74" t="str">
        <f t="shared" si="13"/>
        <v/>
      </c>
      <c r="BW25" s="74" t="str">
        <f t="shared" si="3"/>
        <v/>
      </c>
      <c r="BX25" s="243"/>
      <c r="BY25" s="244"/>
      <c r="CP25" s="63"/>
      <c r="CQ25" s="22"/>
      <c r="CR25" s="22"/>
      <c r="CS25" s="64"/>
      <c r="DI25" s="34" t="str">
        <f t="shared" si="14"/>
        <v/>
      </c>
      <c r="DP25" s="18" t="str">
        <f t="shared" si="15"/>
        <v/>
      </c>
      <c r="DQ25" s="14" t="str">
        <f t="shared" si="4"/>
        <v/>
      </c>
      <c r="DR25" s="19" t="str">
        <f t="shared" si="5"/>
        <v/>
      </c>
      <c r="DS25" s="265" t="str">
        <f>IFERROR(LOOKUP(B25,#REF!,#REF!),"")</f>
        <v/>
      </c>
      <c r="DT25" s="294"/>
      <c r="DU25" s="25" t="str">
        <f t="shared" si="6"/>
        <v/>
      </c>
      <c r="DV25" s="25" t="str">
        <f t="shared" si="16"/>
        <v/>
      </c>
      <c r="DW25" s="31" t="str">
        <f t="shared" si="17"/>
        <v/>
      </c>
    </row>
    <row r="26" spans="1:127" x14ac:dyDescent="0.3">
      <c r="A26" s="264">
        <v>24</v>
      </c>
      <c r="B26" s="12" t="str">
        <f>IF(C26="","",'Critical Info &amp; Checklist'!$G$11&amp;"_"&amp;TEXT('New Data Sheet'!A26,"000")&amp;IF(ISBLANK('Sample Information'!C34),"","_"&amp;'Sample Information'!C34)&amp;IF(ISBLANK('Sample Information'!D34),"","_"&amp;'Sample Information'!D34)&amp;"_"&amp;C26)</f>
        <v/>
      </c>
      <c r="C26" s="24" t="str">
        <f>IF(ISBLANK('Sample Information'!B34),"",'Sample Information'!B34)</f>
        <v/>
      </c>
      <c r="D26" s="13" t="str">
        <f>IF(ISBLANK('Sample Information'!E34),"",'Sample Information'!E34)</f>
        <v/>
      </c>
      <c r="E26" s="13" t="str">
        <f>IF(ISBLANK('Sample Information'!D34),"",'Sample Information'!D34)</f>
        <v>H03</v>
      </c>
      <c r="F26" s="13" t="str">
        <f>IF(ISBLANK('Sample Information'!U34),"Not provided",'Sample Information'!U34)</f>
        <v>Not provided</v>
      </c>
      <c r="V26" s="70" t="str">
        <f t="shared" si="7"/>
        <v/>
      </c>
      <c r="W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 s="63"/>
      <c r="AN26" s="22" t="str">
        <f t="shared" si="8"/>
        <v/>
      </c>
      <c r="AO26" s="22" t="str">
        <f t="shared" si="9"/>
        <v/>
      </c>
      <c r="AP26" s="22" t="str">
        <f t="shared" si="10"/>
        <v/>
      </c>
      <c r="BF26" s="70" t="str">
        <f t="shared" si="0"/>
        <v/>
      </c>
      <c r="BJ26" s="71" t="str">
        <f t="shared" si="1"/>
        <v/>
      </c>
      <c r="BK26" s="71" t="str">
        <f t="shared" si="11"/>
        <v/>
      </c>
      <c r="BL26" s="71" t="str">
        <f t="shared" si="12"/>
        <v/>
      </c>
      <c r="BU26" s="74" t="str">
        <f t="shared" si="2"/>
        <v/>
      </c>
      <c r="BV26" s="74" t="str">
        <f t="shared" si="13"/>
        <v/>
      </c>
      <c r="BW26" s="74" t="str">
        <f t="shared" si="3"/>
        <v/>
      </c>
      <c r="BX26" s="243"/>
      <c r="BY26" s="244"/>
      <c r="CP26" s="63"/>
      <c r="CQ26" s="22"/>
      <c r="CR26" s="22"/>
      <c r="CS26" s="64"/>
      <c r="DI26" s="34" t="str">
        <f t="shared" si="14"/>
        <v/>
      </c>
      <c r="DP26" s="18" t="str">
        <f t="shared" si="15"/>
        <v/>
      </c>
      <c r="DQ26" s="14" t="str">
        <f t="shared" si="4"/>
        <v/>
      </c>
      <c r="DR26" s="19" t="str">
        <f t="shared" si="5"/>
        <v/>
      </c>
      <c r="DS26" s="265" t="str">
        <f>IFERROR(LOOKUP(B26,#REF!,#REF!),"")</f>
        <v/>
      </c>
      <c r="DT26" s="294"/>
      <c r="DU26" s="25" t="str">
        <f t="shared" si="6"/>
        <v/>
      </c>
      <c r="DV26" s="25" t="str">
        <f t="shared" si="16"/>
        <v/>
      </c>
      <c r="DW26" s="31" t="str">
        <f t="shared" si="17"/>
        <v/>
      </c>
    </row>
    <row r="27" spans="1:127" x14ac:dyDescent="0.3">
      <c r="A27" s="264">
        <v>25</v>
      </c>
      <c r="B27" s="12" t="str">
        <f>IF(C27="","",'Critical Info &amp; Checklist'!$G$11&amp;"_"&amp;TEXT('New Data Sheet'!A27,"000")&amp;IF(ISBLANK('Sample Information'!C35),"","_"&amp;'Sample Information'!C35)&amp;IF(ISBLANK('Sample Information'!D35),"","_"&amp;'Sample Information'!D35)&amp;"_"&amp;C27)</f>
        <v/>
      </c>
      <c r="C27" s="24" t="str">
        <f>IF(ISBLANK('Sample Information'!B35),"",'Sample Information'!B35)</f>
        <v/>
      </c>
      <c r="D27" s="13" t="str">
        <f>IF(ISBLANK('Sample Information'!E35),"",'Sample Information'!E35)</f>
        <v/>
      </c>
      <c r="E27" s="13" t="str">
        <f>IF(ISBLANK('Sample Information'!D35),"",'Sample Information'!D35)</f>
        <v>A04</v>
      </c>
      <c r="F27" s="13" t="str">
        <f>IF(ISBLANK('Sample Information'!U35),"Not provided",'Sample Information'!U35)</f>
        <v>Not provided</v>
      </c>
      <c r="V27" s="70" t="str">
        <f t="shared" si="7"/>
        <v/>
      </c>
      <c r="W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 s="63"/>
      <c r="AN27" s="22" t="str">
        <f t="shared" si="8"/>
        <v/>
      </c>
      <c r="AO27" s="22" t="str">
        <f t="shared" si="9"/>
        <v/>
      </c>
      <c r="AP27" s="22" t="str">
        <f t="shared" si="10"/>
        <v/>
      </c>
      <c r="BF27" s="70" t="str">
        <f t="shared" si="0"/>
        <v/>
      </c>
      <c r="BJ27" s="71" t="str">
        <f t="shared" si="1"/>
        <v/>
      </c>
      <c r="BK27" s="71" t="str">
        <f t="shared" si="11"/>
        <v/>
      </c>
      <c r="BL27" s="71" t="str">
        <f t="shared" si="12"/>
        <v/>
      </c>
      <c r="BU27" s="74" t="str">
        <f t="shared" si="2"/>
        <v/>
      </c>
      <c r="BV27" s="74" t="str">
        <f t="shared" si="13"/>
        <v/>
      </c>
      <c r="BW27" s="74" t="str">
        <f t="shared" si="3"/>
        <v/>
      </c>
      <c r="BX27" s="243"/>
      <c r="BY27" s="244"/>
      <c r="CP27" s="63"/>
      <c r="CQ27" s="22"/>
      <c r="CR27" s="22"/>
      <c r="CS27" s="64"/>
      <c r="DI27" s="34" t="str">
        <f t="shared" si="14"/>
        <v/>
      </c>
      <c r="DP27" s="18" t="str">
        <f t="shared" si="15"/>
        <v/>
      </c>
      <c r="DQ27" s="14" t="str">
        <f t="shared" si="4"/>
        <v/>
      </c>
      <c r="DR27" s="19" t="str">
        <f t="shared" si="5"/>
        <v/>
      </c>
      <c r="DS27" s="265" t="str">
        <f>IFERROR(LOOKUP(B27,#REF!,#REF!),"")</f>
        <v/>
      </c>
      <c r="DT27" s="294"/>
      <c r="DU27" s="25" t="str">
        <f t="shared" si="6"/>
        <v/>
      </c>
      <c r="DV27" s="25" t="str">
        <f t="shared" si="16"/>
        <v/>
      </c>
      <c r="DW27" s="31" t="str">
        <f t="shared" si="17"/>
        <v/>
      </c>
    </row>
    <row r="28" spans="1:127" x14ac:dyDescent="0.3">
      <c r="A28" s="264">
        <v>26</v>
      </c>
      <c r="B28" s="12" t="str">
        <f>IF(C28="","",'Critical Info &amp; Checklist'!$G$11&amp;"_"&amp;TEXT('New Data Sheet'!A28,"000")&amp;IF(ISBLANK('Sample Information'!C36),"","_"&amp;'Sample Information'!C36)&amp;IF(ISBLANK('Sample Information'!D36),"","_"&amp;'Sample Information'!D36)&amp;"_"&amp;C28)</f>
        <v/>
      </c>
      <c r="C28" s="24" t="str">
        <f>IF(ISBLANK('Sample Information'!B36),"",'Sample Information'!B36)</f>
        <v/>
      </c>
      <c r="D28" s="13" t="str">
        <f>IF(ISBLANK('Sample Information'!E36),"",'Sample Information'!E36)</f>
        <v/>
      </c>
      <c r="E28" s="13" t="str">
        <f>IF(ISBLANK('Sample Information'!D36),"",'Sample Information'!D36)</f>
        <v>B04</v>
      </c>
      <c r="F28" s="13" t="str">
        <f>IF(ISBLANK('Sample Information'!U36),"Not provided",'Sample Information'!U36)</f>
        <v>Not provided</v>
      </c>
      <c r="V28" s="70" t="str">
        <f t="shared" si="7"/>
        <v/>
      </c>
      <c r="W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 s="63"/>
      <c r="AN28" s="22" t="str">
        <f t="shared" si="8"/>
        <v/>
      </c>
      <c r="AO28" s="22" t="str">
        <f t="shared" si="9"/>
        <v/>
      </c>
      <c r="AP28" s="22" t="str">
        <f t="shared" si="10"/>
        <v/>
      </c>
      <c r="BF28" s="70" t="str">
        <f t="shared" si="0"/>
        <v/>
      </c>
      <c r="BJ28" s="71" t="str">
        <f t="shared" si="1"/>
        <v/>
      </c>
      <c r="BK28" s="71" t="str">
        <f t="shared" si="11"/>
        <v/>
      </c>
      <c r="BL28" s="71" t="str">
        <f t="shared" si="12"/>
        <v/>
      </c>
      <c r="BU28" s="74" t="str">
        <f t="shared" si="2"/>
        <v/>
      </c>
      <c r="BV28" s="74" t="str">
        <f t="shared" si="13"/>
        <v/>
      </c>
      <c r="BW28" s="74" t="str">
        <f t="shared" si="3"/>
        <v/>
      </c>
      <c r="BX28" s="243"/>
      <c r="BY28" s="244"/>
      <c r="CP28" s="63"/>
      <c r="CQ28" s="22"/>
      <c r="CR28" s="22"/>
      <c r="CS28" s="64"/>
      <c r="DI28" s="34" t="str">
        <f t="shared" si="14"/>
        <v/>
      </c>
      <c r="DP28" s="18" t="str">
        <f t="shared" si="15"/>
        <v/>
      </c>
      <c r="DQ28" s="14" t="str">
        <f t="shared" si="4"/>
        <v/>
      </c>
      <c r="DR28" s="19" t="str">
        <f t="shared" si="5"/>
        <v/>
      </c>
      <c r="DS28" s="265" t="str">
        <f>IFERROR(LOOKUP(B28,#REF!,#REF!),"")</f>
        <v/>
      </c>
      <c r="DT28" s="294"/>
      <c r="DU28" s="25" t="str">
        <f t="shared" si="6"/>
        <v/>
      </c>
      <c r="DV28" s="25" t="str">
        <f t="shared" si="16"/>
        <v/>
      </c>
      <c r="DW28" s="31" t="str">
        <f t="shared" si="17"/>
        <v/>
      </c>
    </row>
    <row r="29" spans="1:127" x14ac:dyDescent="0.3">
      <c r="A29" s="264">
        <v>27</v>
      </c>
      <c r="B29" s="12" t="str">
        <f>IF(C29="","",'Critical Info &amp; Checklist'!$G$11&amp;"_"&amp;TEXT('New Data Sheet'!A29,"000")&amp;IF(ISBLANK('Sample Information'!C37),"","_"&amp;'Sample Information'!C37)&amp;IF(ISBLANK('Sample Information'!D37),"","_"&amp;'Sample Information'!D37)&amp;"_"&amp;C29)</f>
        <v/>
      </c>
      <c r="C29" s="24" t="str">
        <f>IF(ISBLANK('Sample Information'!B37),"",'Sample Information'!B37)</f>
        <v/>
      </c>
      <c r="D29" s="13" t="str">
        <f>IF(ISBLANK('Sample Information'!E37),"",'Sample Information'!E37)</f>
        <v/>
      </c>
      <c r="E29" s="13" t="str">
        <f>IF(ISBLANK('Sample Information'!D37),"",'Sample Information'!D37)</f>
        <v>C04</v>
      </c>
      <c r="F29" s="13" t="str">
        <f>IF(ISBLANK('Sample Information'!U37),"Not provided",'Sample Information'!U37)</f>
        <v>Not provided</v>
      </c>
      <c r="V29" s="70" t="str">
        <f t="shared" si="7"/>
        <v/>
      </c>
      <c r="W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 s="63"/>
      <c r="AN29" s="22" t="str">
        <f t="shared" si="8"/>
        <v/>
      </c>
      <c r="AO29" s="22" t="str">
        <f t="shared" si="9"/>
        <v/>
      </c>
      <c r="AP29" s="22" t="str">
        <f t="shared" si="10"/>
        <v/>
      </c>
      <c r="BF29" s="70" t="str">
        <f t="shared" si="0"/>
        <v/>
      </c>
      <c r="BJ29" s="71" t="str">
        <f t="shared" si="1"/>
        <v/>
      </c>
      <c r="BK29" s="71" t="str">
        <f t="shared" si="11"/>
        <v/>
      </c>
      <c r="BL29" s="71" t="str">
        <f t="shared" si="12"/>
        <v/>
      </c>
      <c r="BU29" s="74" t="str">
        <f t="shared" si="2"/>
        <v/>
      </c>
      <c r="BV29" s="74" t="str">
        <f t="shared" si="13"/>
        <v/>
      </c>
      <c r="BW29" s="74" t="str">
        <f t="shared" si="3"/>
        <v/>
      </c>
      <c r="BX29" s="243"/>
      <c r="BY29" s="244"/>
      <c r="CP29" s="63"/>
      <c r="CQ29" s="22"/>
      <c r="CR29" s="22"/>
      <c r="CS29" s="64"/>
      <c r="DI29" s="34" t="str">
        <f t="shared" si="14"/>
        <v/>
      </c>
      <c r="DP29" s="18" t="str">
        <f t="shared" si="15"/>
        <v/>
      </c>
      <c r="DQ29" s="14" t="str">
        <f t="shared" si="4"/>
        <v/>
      </c>
      <c r="DR29" s="19" t="str">
        <f t="shared" si="5"/>
        <v/>
      </c>
      <c r="DS29" s="265" t="str">
        <f>IFERROR(LOOKUP(B29,#REF!,#REF!),"")</f>
        <v/>
      </c>
      <c r="DT29" s="294"/>
      <c r="DU29" s="25" t="str">
        <f t="shared" si="6"/>
        <v/>
      </c>
      <c r="DV29" s="25" t="str">
        <f t="shared" si="16"/>
        <v/>
      </c>
      <c r="DW29" s="31" t="str">
        <f t="shared" si="17"/>
        <v/>
      </c>
    </row>
    <row r="30" spans="1:127" x14ac:dyDescent="0.3">
      <c r="A30" s="264">
        <v>28</v>
      </c>
      <c r="B30" s="12" t="str">
        <f>IF(C30="","",'Critical Info &amp; Checklist'!$G$11&amp;"_"&amp;TEXT('New Data Sheet'!A30,"000")&amp;IF(ISBLANK('Sample Information'!C38),"","_"&amp;'Sample Information'!C38)&amp;IF(ISBLANK('Sample Information'!D38),"","_"&amp;'Sample Information'!D38)&amp;"_"&amp;C30)</f>
        <v/>
      </c>
      <c r="C30" s="24" t="str">
        <f>IF(ISBLANK('Sample Information'!B38),"",'Sample Information'!B38)</f>
        <v/>
      </c>
      <c r="D30" s="13" t="str">
        <f>IF(ISBLANK('Sample Information'!E38),"",'Sample Information'!E38)</f>
        <v/>
      </c>
      <c r="E30" s="13" t="str">
        <f>IF(ISBLANK('Sample Information'!D38),"",'Sample Information'!D38)</f>
        <v>D04</v>
      </c>
      <c r="F30" s="13" t="str">
        <f>IF(ISBLANK('Sample Information'!U38),"Not provided",'Sample Information'!U38)</f>
        <v>Not provided</v>
      </c>
      <c r="V30" s="70" t="str">
        <f t="shared" si="7"/>
        <v/>
      </c>
      <c r="W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 s="63"/>
      <c r="AN30" s="22" t="str">
        <f t="shared" si="8"/>
        <v/>
      </c>
      <c r="AO30" s="22" t="str">
        <f t="shared" si="9"/>
        <v/>
      </c>
      <c r="AP30" s="22" t="str">
        <f t="shared" si="10"/>
        <v/>
      </c>
      <c r="BF30" s="70" t="str">
        <f t="shared" si="0"/>
        <v/>
      </c>
      <c r="BJ30" s="71" t="str">
        <f t="shared" si="1"/>
        <v/>
      </c>
      <c r="BK30" s="71" t="str">
        <f t="shared" si="11"/>
        <v/>
      </c>
      <c r="BL30" s="71" t="str">
        <f t="shared" si="12"/>
        <v/>
      </c>
      <c r="BU30" s="74" t="str">
        <f t="shared" si="2"/>
        <v/>
      </c>
      <c r="BV30" s="74" t="str">
        <f t="shared" si="13"/>
        <v/>
      </c>
      <c r="BW30" s="74" t="str">
        <f t="shared" si="3"/>
        <v/>
      </c>
      <c r="BX30" s="243"/>
      <c r="BY30" s="244"/>
      <c r="CP30" s="63"/>
      <c r="CQ30" s="22"/>
      <c r="CR30" s="22"/>
      <c r="CS30" s="64"/>
      <c r="DI30" s="34" t="str">
        <f t="shared" si="14"/>
        <v/>
      </c>
      <c r="DP30" s="18" t="str">
        <f t="shared" si="15"/>
        <v/>
      </c>
      <c r="DQ30" s="14" t="str">
        <f t="shared" si="4"/>
        <v/>
      </c>
      <c r="DR30" s="19" t="str">
        <f t="shared" si="5"/>
        <v/>
      </c>
      <c r="DS30" s="265" t="str">
        <f>IFERROR(LOOKUP(B30,#REF!,#REF!),"")</f>
        <v/>
      </c>
      <c r="DT30" s="294"/>
      <c r="DU30" s="25" t="str">
        <f t="shared" si="6"/>
        <v/>
      </c>
      <c r="DV30" s="25" t="str">
        <f t="shared" si="16"/>
        <v/>
      </c>
      <c r="DW30" s="31" t="str">
        <f t="shared" si="17"/>
        <v/>
      </c>
    </row>
    <row r="31" spans="1:127" x14ac:dyDescent="0.3">
      <c r="A31" s="264">
        <v>29</v>
      </c>
      <c r="B31" s="12" t="str">
        <f>IF(C31="","",'Critical Info &amp; Checklist'!$G$11&amp;"_"&amp;TEXT('New Data Sheet'!A31,"000")&amp;IF(ISBLANK('Sample Information'!C39),"","_"&amp;'Sample Information'!C39)&amp;IF(ISBLANK('Sample Information'!D39),"","_"&amp;'Sample Information'!D39)&amp;"_"&amp;C31)</f>
        <v/>
      </c>
      <c r="C31" s="24" t="str">
        <f>IF(ISBLANK('Sample Information'!B39),"",'Sample Information'!B39)</f>
        <v/>
      </c>
      <c r="D31" s="13" t="str">
        <f>IF(ISBLANK('Sample Information'!E39),"",'Sample Information'!E39)</f>
        <v/>
      </c>
      <c r="E31" s="13" t="str">
        <f>IF(ISBLANK('Sample Information'!D39),"",'Sample Information'!D39)</f>
        <v>E04</v>
      </c>
      <c r="F31" s="13" t="str">
        <f>IF(ISBLANK('Sample Information'!U39),"Not provided",'Sample Information'!U39)</f>
        <v>Not provided</v>
      </c>
      <c r="V31" s="70" t="str">
        <f t="shared" si="7"/>
        <v/>
      </c>
      <c r="W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 s="63"/>
      <c r="AN31" s="22" t="str">
        <f t="shared" si="8"/>
        <v/>
      </c>
      <c r="AO31" s="22" t="str">
        <f t="shared" si="9"/>
        <v/>
      </c>
      <c r="AP31" s="22" t="str">
        <f t="shared" si="10"/>
        <v/>
      </c>
      <c r="BF31" s="70" t="str">
        <f t="shared" si="0"/>
        <v/>
      </c>
      <c r="BJ31" s="71" t="str">
        <f t="shared" si="1"/>
        <v/>
      </c>
      <c r="BK31" s="71" t="str">
        <f t="shared" si="11"/>
        <v/>
      </c>
      <c r="BL31" s="71" t="str">
        <f t="shared" si="12"/>
        <v/>
      </c>
      <c r="BU31" s="74" t="str">
        <f t="shared" si="2"/>
        <v/>
      </c>
      <c r="BV31" s="74" t="str">
        <f t="shared" si="13"/>
        <v/>
      </c>
      <c r="BW31" s="74" t="str">
        <f t="shared" si="3"/>
        <v/>
      </c>
      <c r="BX31" s="243"/>
      <c r="BY31" s="244"/>
      <c r="CP31" s="63"/>
      <c r="CQ31" s="22"/>
      <c r="CR31" s="22"/>
      <c r="CS31" s="64"/>
      <c r="DI31" s="34" t="str">
        <f t="shared" si="14"/>
        <v/>
      </c>
      <c r="DP31" s="18" t="str">
        <f t="shared" si="15"/>
        <v/>
      </c>
      <c r="DQ31" s="14" t="str">
        <f t="shared" si="4"/>
        <v/>
      </c>
      <c r="DR31" s="19" t="str">
        <f t="shared" si="5"/>
        <v/>
      </c>
      <c r="DS31" s="265" t="str">
        <f>IFERROR(LOOKUP(B31,#REF!,#REF!),"")</f>
        <v/>
      </c>
      <c r="DT31" s="294"/>
      <c r="DU31" s="25" t="str">
        <f t="shared" si="6"/>
        <v/>
      </c>
      <c r="DV31" s="25" t="str">
        <f t="shared" si="16"/>
        <v/>
      </c>
      <c r="DW31" s="31" t="str">
        <f t="shared" si="17"/>
        <v/>
      </c>
    </row>
    <row r="32" spans="1:127" x14ac:dyDescent="0.3">
      <c r="A32" s="264">
        <v>30</v>
      </c>
      <c r="B32" s="12" t="str">
        <f>IF(C32="","",'Critical Info &amp; Checklist'!$G$11&amp;"_"&amp;TEXT('New Data Sheet'!A32,"000")&amp;IF(ISBLANK('Sample Information'!C40),"","_"&amp;'Sample Information'!C40)&amp;IF(ISBLANK('Sample Information'!D40),"","_"&amp;'Sample Information'!D40)&amp;"_"&amp;C32)</f>
        <v/>
      </c>
      <c r="C32" s="24" t="str">
        <f>IF(ISBLANK('Sample Information'!B40),"",'Sample Information'!B40)</f>
        <v/>
      </c>
      <c r="D32" s="13" t="str">
        <f>IF(ISBLANK('Sample Information'!E40),"",'Sample Information'!E40)</f>
        <v/>
      </c>
      <c r="E32" s="13" t="str">
        <f>IF(ISBLANK('Sample Information'!D40),"",'Sample Information'!D40)</f>
        <v>F04</v>
      </c>
      <c r="F32" s="13" t="str">
        <f>IF(ISBLANK('Sample Information'!U40),"Not provided",'Sample Information'!U40)</f>
        <v>Not provided</v>
      </c>
      <c r="V32" s="70" t="str">
        <f t="shared" si="7"/>
        <v/>
      </c>
      <c r="W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 s="63"/>
      <c r="AN32" s="22" t="str">
        <f t="shared" si="8"/>
        <v/>
      </c>
      <c r="AO32" s="22" t="str">
        <f t="shared" si="9"/>
        <v/>
      </c>
      <c r="AP32" s="22" t="str">
        <f t="shared" si="10"/>
        <v/>
      </c>
      <c r="BF32" s="70" t="str">
        <f t="shared" si="0"/>
        <v/>
      </c>
      <c r="BJ32" s="71" t="str">
        <f t="shared" si="1"/>
        <v/>
      </c>
      <c r="BK32" s="71" t="str">
        <f t="shared" si="11"/>
        <v/>
      </c>
      <c r="BL32" s="71" t="str">
        <f t="shared" si="12"/>
        <v/>
      </c>
      <c r="BU32" s="74" t="str">
        <f t="shared" si="2"/>
        <v/>
      </c>
      <c r="BV32" s="74" t="str">
        <f t="shared" si="13"/>
        <v/>
      </c>
      <c r="BW32" s="74" t="str">
        <f t="shared" si="3"/>
        <v/>
      </c>
      <c r="BX32" s="243"/>
      <c r="BY32" s="244"/>
      <c r="CP32" s="63"/>
      <c r="CQ32" s="22"/>
      <c r="CR32" s="22"/>
      <c r="CS32" s="64"/>
      <c r="DI32" s="34" t="str">
        <f t="shared" si="14"/>
        <v/>
      </c>
      <c r="DP32" s="18" t="str">
        <f t="shared" si="15"/>
        <v/>
      </c>
      <c r="DQ32" s="14" t="str">
        <f t="shared" si="4"/>
        <v/>
      </c>
      <c r="DR32" s="19" t="str">
        <f t="shared" si="5"/>
        <v/>
      </c>
      <c r="DS32" s="265" t="str">
        <f>IFERROR(LOOKUP(B32,#REF!,#REF!),"")</f>
        <v/>
      </c>
      <c r="DT32" s="294"/>
      <c r="DU32" s="25" t="str">
        <f t="shared" si="6"/>
        <v/>
      </c>
      <c r="DV32" s="25" t="str">
        <f t="shared" si="16"/>
        <v/>
      </c>
      <c r="DW32" s="31" t="str">
        <f t="shared" si="17"/>
        <v/>
      </c>
    </row>
    <row r="33" spans="1:127" x14ac:dyDescent="0.3">
      <c r="A33" s="264">
        <v>31</v>
      </c>
      <c r="B33" s="12" t="str">
        <f>IF(C33="","",'Critical Info &amp; Checklist'!$G$11&amp;"_"&amp;TEXT('New Data Sheet'!A33,"000")&amp;IF(ISBLANK('Sample Information'!C41),"","_"&amp;'Sample Information'!C41)&amp;IF(ISBLANK('Sample Information'!D41),"","_"&amp;'Sample Information'!D41)&amp;"_"&amp;C33)</f>
        <v/>
      </c>
      <c r="C33" s="24" t="str">
        <f>IF(ISBLANK('Sample Information'!B41),"",'Sample Information'!B41)</f>
        <v/>
      </c>
      <c r="D33" s="13" t="str">
        <f>IF(ISBLANK('Sample Information'!E41),"",'Sample Information'!E41)</f>
        <v/>
      </c>
      <c r="E33" s="13" t="str">
        <f>IF(ISBLANK('Sample Information'!D41),"",'Sample Information'!D41)</f>
        <v>G04</v>
      </c>
      <c r="F33" s="13" t="str">
        <f>IF(ISBLANK('Sample Information'!U41),"Not provided",'Sample Information'!U41)</f>
        <v>Not provided</v>
      </c>
      <c r="V33" s="70" t="str">
        <f t="shared" si="7"/>
        <v/>
      </c>
      <c r="W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 s="63"/>
      <c r="AN33" s="22" t="str">
        <f t="shared" si="8"/>
        <v/>
      </c>
      <c r="AO33" s="22" t="str">
        <f t="shared" si="9"/>
        <v/>
      </c>
      <c r="AP33" s="22" t="str">
        <f t="shared" si="10"/>
        <v/>
      </c>
      <c r="BF33" s="70" t="str">
        <f t="shared" si="0"/>
        <v/>
      </c>
      <c r="BJ33" s="71" t="str">
        <f t="shared" si="1"/>
        <v/>
      </c>
      <c r="BK33" s="71" t="str">
        <f t="shared" si="11"/>
        <v/>
      </c>
      <c r="BL33" s="71" t="str">
        <f t="shared" si="12"/>
        <v/>
      </c>
      <c r="BU33" s="74" t="str">
        <f t="shared" si="2"/>
        <v/>
      </c>
      <c r="BV33" s="74" t="str">
        <f t="shared" si="13"/>
        <v/>
      </c>
      <c r="BW33" s="74" t="str">
        <f t="shared" si="3"/>
        <v/>
      </c>
      <c r="BX33" s="243"/>
      <c r="BY33" s="244"/>
      <c r="CP33" s="63"/>
      <c r="CQ33" s="22"/>
      <c r="CR33" s="22"/>
      <c r="CS33" s="64"/>
      <c r="DI33" s="34" t="str">
        <f t="shared" si="14"/>
        <v/>
      </c>
      <c r="DP33" s="18" t="str">
        <f t="shared" si="15"/>
        <v/>
      </c>
      <c r="DQ33" s="14" t="str">
        <f t="shared" si="4"/>
        <v/>
      </c>
      <c r="DR33" s="19" t="str">
        <f t="shared" si="5"/>
        <v/>
      </c>
      <c r="DS33" s="265" t="str">
        <f>IFERROR(LOOKUP(B33,#REF!,#REF!),"")</f>
        <v/>
      </c>
      <c r="DT33" s="294"/>
      <c r="DU33" s="25" t="str">
        <f t="shared" si="6"/>
        <v/>
      </c>
      <c r="DV33" s="25" t="str">
        <f t="shared" si="16"/>
        <v/>
      </c>
      <c r="DW33" s="31" t="str">
        <f t="shared" si="17"/>
        <v/>
      </c>
    </row>
    <row r="34" spans="1:127" x14ac:dyDescent="0.3">
      <c r="A34" s="264">
        <v>32</v>
      </c>
      <c r="B34" s="12" t="str">
        <f>IF(C34="","",'Critical Info &amp; Checklist'!$G$11&amp;"_"&amp;TEXT('New Data Sheet'!A34,"000")&amp;IF(ISBLANK('Sample Information'!C42),"","_"&amp;'Sample Information'!C42)&amp;IF(ISBLANK('Sample Information'!D42),"","_"&amp;'Sample Information'!D42)&amp;"_"&amp;C34)</f>
        <v/>
      </c>
      <c r="C34" s="24" t="str">
        <f>IF(ISBLANK('Sample Information'!B42),"",'Sample Information'!B42)</f>
        <v/>
      </c>
      <c r="D34" s="13" t="str">
        <f>IF(ISBLANK('Sample Information'!E42),"",'Sample Information'!E42)</f>
        <v/>
      </c>
      <c r="E34" s="13" t="str">
        <f>IF(ISBLANK('Sample Information'!D42),"",'Sample Information'!D42)</f>
        <v>H04</v>
      </c>
      <c r="F34" s="13" t="str">
        <f>IF(ISBLANK('Sample Information'!U42),"Not provided",'Sample Information'!U42)</f>
        <v>Not provided</v>
      </c>
      <c r="V34" s="70" t="str">
        <f t="shared" si="7"/>
        <v/>
      </c>
      <c r="W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 s="63"/>
      <c r="AN34" s="22" t="str">
        <f t="shared" si="8"/>
        <v/>
      </c>
      <c r="AO34" s="22" t="str">
        <f t="shared" si="9"/>
        <v/>
      </c>
      <c r="AP34" s="22" t="str">
        <f t="shared" si="10"/>
        <v/>
      </c>
      <c r="BF34" s="70" t="str">
        <f t="shared" si="0"/>
        <v/>
      </c>
      <c r="BJ34" s="71" t="str">
        <f t="shared" si="1"/>
        <v/>
      </c>
      <c r="BK34" s="71" t="str">
        <f t="shared" si="11"/>
        <v/>
      </c>
      <c r="BL34" s="71" t="str">
        <f t="shared" si="12"/>
        <v/>
      </c>
      <c r="BU34" s="74" t="str">
        <f t="shared" si="2"/>
        <v/>
      </c>
      <c r="BV34" s="74" t="str">
        <f t="shared" si="13"/>
        <v/>
      </c>
      <c r="BW34" s="74" t="str">
        <f t="shared" si="3"/>
        <v/>
      </c>
      <c r="BX34" s="243"/>
      <c r="BY34" s="244"/>
      <c r="CP34" s="63"/>
      <c r="CQ34" s="22"/>
      <c r="CR34" s="22"/>
      <c r="CS34" s="64"/>
      <c r="DI34" s="34" t="str">
        <f t="shared" si="14"/>
        <v/>
      </c>
      <c r="DP34" s="18" t="str">
        <f t="shared" si="15"/>
        <v/>
      </c>
      <c r="DQ34" s="14" t="str">
        <f t="shared" si="4"/>
        <v/>
      </c>
      <c r="DR34" s="19" t="str">
        <f t="shared" si="5"/>
        <v/>
      </c>
      <c r="DS34" s="265" t="str">
        <f>IFERROR(LOOKUP(B34,#REF!,#REF!),"")</f>
        <v/>
      </c>
      <c r="DT34" s="294"/>
      <c r="DU34" s="25" t="str">
        <f t="shared" si="6"/>
        <v/>
      </c>
      <c r="DV34" s="25" t="str">
        <f t="shared" si="16"/>
        <v/>
      </c>
      <c r="DW34" s="31" t="str">
        <f t="shared" si="17"/>
        <v/>
      </c>
    </row>
    <row r="35" spans="1:127" x14ac:dyDescent="0.3">
      <c r="A35" s="264">
        <v>33</v>
      </c>
      <c r="B35" s="12" t="str">
        <f>IF(C35="","",'Critical Info &amp; Checklist'!$G$11&amp;"_"&amp;TEXT('New Data Sheet'!A35,"000")&amp;IF(ISBLANK('Sample Information'!C43),"","_"&amp;'Sample Information'!C43)&amp;IF(ISBLANK('Sample Information'!D43),"","_"&amp;'Sample Information'!D43)&amp;"_"&amp;C35)</f>
        <v/>
      </c>
      <c r="C35" s="24" t="str">
        <f>IF(ISBLANK('Sample Information'!B43),"",'Sample Information'!B43)</f>
        <v/>
      </c>
      <c r="D35" s="13" t="str">
        <f>IF(ISBLANK('Sample Information'!E43),"",'Sample Information'!E43)</f>
        <v/>
      </c>
      <c r="E35" s="13" t="str">
        <f>IF(ISBLANK('Sample Information'!D43),"",'Sample Information'!D43)</f>
        <v>A05</v>
      </c>
      <c r="F35" s="13" t="str">
        <f>IF(ISBLANK('Sample Information'!U43),"Not provided",'Sample Information'!U43)</f>
        <v>Not provided</v>
      </c>
      <c r="V35" s="70" t="str">
        <f t="shared" si="7"/>
        <v/>
      </c>
      <c r="W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 s="63"/>
      <c r="AN35" s="22" t="str">
        <f t="shared" si="8"/>
        <v/>
      </c>
      <c r="AO35" s="22" t="str">
        <f t="shared" si="9"/>
        <v/>
      </c>
      <c r="AP35" s="22" t="str">
        <f t="shared" si="10"/>
        <v/>
      </c>
      <c r="BF35" s="70" t="str">
        <f t="shared" si="0"/>
        <v/>
      </c>
      <c r="BJ35" s="71" t="str">
        <f t="shared" si="1"/>
        <v/>
      </c>
      <c r="BK35" s="71" t="str">
        <f t="shared" si="11"/>
        <v/>
      </c>
      <c r="BL35" s="71" t="str">
        <f t="shared" si="12"/>
        <v/>
      </c>
      <c r="BU35" s="74" t="str">
        <f t="shared" si="2"/>
        <v/>
      </c>
      <c r="BV35" s="74" t="str">
        <f t="shared" si="13"/>
        <v/>
      </c>
      <c r="BW35" s="74" t="str">
        <f t="shared" si="3"/>
        <v/>
      </c>
      <c r="BX35" s="243"/>
      <c r="BY35" s="244"/>
      <c r="CP35" s="63"/>
      <c r="CQ35" s="22"/>
      <c r="CR35" s="22"/>
      <c r="CS35" s="64"/>
      <c r="DI35" s="34" t="str">
        <f t="shared" si="14"/>
        <v/>
      </c>
      <c r="DP35" s="18" t="str">
        <f t="shared" si="15"/>
        <v/>
      </c>
      <c r="DQ35" s="14" t="str">
        <f t="shared" si="4"/>
        <v/>
      </c>
      <c r="DR35" s="19" t="str">
        <f t="shared" si="5"/>
        <v/>
      </c>
      <c r="DS35" s="265" t="str">
        <f>IFERROR(LOOKUP(B35,#REF!,#REF!),"")</f>
        <v/>
      </c>
      <c r="DT35" s="294"/>
      <c r="DU35" s="25" t="str">
        <f t="shared" si="6"/>
        <v/>
      </c>
      <c r="DV35" s="25" t="str">
        <f t="shared" si="16"/>
        <v/>
      </c>
      <c r="DW35" s="31" t="str">
        <f t="shared" si="17"/>
        <v/>
      </c>
    </row>
    <row r="36" spans="1:127" x14ac:dyDescent="0.3">
      <c r="A36" s="264">
        <v>34</v>
      </c>
      <c r="B36" s="12" t="str">
        <f>IF(C36="","",'Critical Info &amp; Checklist'!$G$11&amp;"_"&amp;TEXT('New Data Sheet'!A36,"000")&amp;IF(ISBLANK('Sample Information'!C44),"","_"&amp;'Sample Information'!C44)&amp;IF(ISBLANK('Sample Information'!D44),"","_"&amp;'Sample Information'!D44)&amp;"_"&amp;C36)</f>
        <v/>
      </c>
      <c r="C36" s="24" t="str">
        <f>IF(ISBLANK('Sample Information'!B44),"",'Sample Information'!B44)</f>
        <v/>
      </c>
      <c r="D36" s="13" t="str">
        <f>IF(ISBLANK('Sample Information'!E44),"",'Sample Information'!E44)</f>
        <v/>
      </c>
      <c r="E36" s="13" t="str">
        <f>IF(ISBLANK('Sample Information'!D44),"",'Sample Information'!D44)</f>
        <v>B05</v>
      </c>
      <c r="F36" s="13" t="str">
        <f>IF(ISBLANK('Sample Information'!U44),"Not provided",'Sample Information'!U44)</f>
        <v>Not provided</v>
      </c>
      <c r="V36" s="70" t="str">
        <f t="shared" si="7"/>
        <v/>
      </c>
      <c r="W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 s="63"/>
      <c r="AN36" s="22" t="str">
        <f t="shared" si="8"/>
        <v/>
      </c>
      <c r="AO36" s="22" t="str">
        <f t="shared" si="9"/>
        <v/>
      </c>
      <c r="AP36" s="22" t="str">
        <f t="shared" si="10"/>
        <v/>
      </c>
      <c r="BF36" s="70" t="str">
        <f t="shared" si="0"/>
        <v/>
      </c>
      <c r="BJ36" s="71" t="str">
        <f t="shared" si="1"/>
        <v/>
      </c>
      <c r="BK36" s="71" t="str">
        <f t="shared" si="11"/>
        <v/>
      </c>
      <c r="BL36" s="71" t="str">
        <f t="shared" si="12"/>
        <v/>
      </c>
      <c r="BU36" s="74" t="str">
        <f t="shared" si="2"/>
        <v/>
      </c>
      <c r="BV36" s="74" t="str">
        <f t="shared" si="13"/>
        <v/>
      </c>
      <c r="BW36" s="74" t="str">
        <f t="shared" si="3"/>
        <v/>
      </c>
      <c r="BX36" s="243"/>
      <c r="BY36" s="244"/>
      <c r="CP36" s="63"/>
      <c r="CQ36" s="22"/>
      <c r="CR36" s="22"/>
      <c r="CS36" s="64"/>
      <c r="DI36" s="34" t="str">
        <f t="shared" si="14"/>
        <v/>
      </c>
      <c r="DP36" s="18" t="str">
        <f t="shared" si="15"/>
        <v/>
      </c>
      <c r="DQ36" s="14" t="str">
        <f t="shared" si="4"/>
        <v/>
      </c>
      <c r="DR36" s="19" t="str">
        <f t="shared" si="5"/>
        <v/>
      </c>
      <c r="DS36" s="265" t="str">
        <f>IFERROR(LOOKUP(B36,#REF!,#REF!),"")</f>
        <v/>
      </c>
      <c r="DT36" s="294"/>
      <c r="DU36" s="25" t="str">
        <f t="shared" si="6"/>
        <v/>
      </c>
      <c r="DV36" s="25" t="str">
        <f t="shared" si="16"/>
        <v/>
      </c>
      <c r="DW36" s="31" t="str">
        <f t="shared" si="17"/>
        <v/>
      </c>
    </row>
    <row r="37" spans="1:127" x14ac:dyDescent="0.3">
      <c r="A37" s="264">
        <v>35</v>
      </c>
      <c r="B37" s="12" t="str">
        <f>IF(C37="","",'Critical Info &amp; Checklist'!$G$11&amp;"_"&amp;TEXT('New Data Sheet'!A37,"000")&amp;IF(ISBLANK('Sample Information'!C45),"","_"&amp;'Sample Information'!C45)&amp;IF(ISBLANK('Sample Information'!D45),"","_"&amp;'Sample Information'!D45)&amp;"_"&amp;C37)</f>
        <v/>
      </c>
      <c r="C37" s="24" t="str">
        <f>IF(ISBLANK('Sample Information'!B45),"",'Sample Information'!B45)</f>
        <v/>
      </c>
      <c r="D37" s="13" t="str">
        <f>IF(ISBLANK('Sample Information'!E45),"",'Sample Information'!E45)</f>
        <v/>
      </c>
      <c r="E37" s="13" t="str">
        <f>IF(ISBLANK('Sample Information'!D45),"",'Sample Information'!D45)</f>
        <v>C05</v>
      </c>
      <c r="F37" s="13" t="str">
        <f>IF(ISBLANK('Sample Information'!U45),"Not provided",'Sample Information'!U45)</f>
        <v>Not provided</v>
      </c>
      <c r="V37" s="70" t="str">
        <f t="shared" si="7"/>
        <v/>
      </c>
      <c r="W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 s="63"/>
      <c r="AN37" s="22" t="str">
        <f t="shared" si="8"/>
        <v/>
      </c>
      <c r="AO37" s="22" t="str">
        <f t="shared" si="9"/>
        <v/>
      </c>
      <c r="AP37" s="22" t="str">
        <f t="shared" si="10"/>
        <v/>
      </c>
      <c r="BF37" s="70" t="str">
        <f t="shared" si="0"/>
        <v/>
      </c>
      <c r="BJ37" s="71" t="str">
        <f t="shared" si="1"/>
        <v/>
      </c>
      <c r="BK37" s="71" t="str">
        <f t="shared" si="11"/>
        <v/>
      </c>
      <c r="BL37" s="71" t="str">
        <f t="shared" si="12"/>
        <v/>
      </c>
      <c r="BU37" s="74" t="str">
        <f t="shared" si="2"/>
        <v/>
      </c>
      <c r="BV37" s="74" t="str">
        <f t="shared" si="13"/>
        <v/>
      </c>
      <c r="BW37" s="74" t="str">
        <f t="shared" si="3"/>
        <v/>
      </c>
      <c r="BX37" s="243"/>
      <c r="BY37" s="244"/>
      <c r="CP37" s="63"/>
      <c r="CQ37" s="22"/>
      <c r="CR37" s="22"/>
      <c r="CS37" s="64"/>
      <c r="DI37" s="34" t="str">
        <f t="shared" si="14"/>
        <v/>
      </c>
      <c r="DP37" s="18" t="str">
        <f t="shared" si="15"/>
        <v/>
      </c>
      <c r="DQ37" s="14" t="str">
        <f t="shared" si="4"/>
        <v/>
      </c>
      <c r="DR37" s="19" t="str">
        <f t="shared" si="5"/>
        <v/>
      </c>
      <c r="DS37" s="265" t="str">
        <f>IFERROR(LOOKUP(B37,#REF!,#REF!),"")</f>
        <v/>
      </c>
      <c r="DT37" s="294"/>
      <c r="DU37" s="25" t="str">
        <f t="shared" si="6"/>
        <v/>
      </c>
      <c r="DV37" s="25" t="str">
        <f t="shared" si="16"/>
        <v/>
      </c>
      <c r="DW37" s="31" t="str">
        <f t="shared" si="17"/>
        <v/>
      </c>
    </row>
    <row r="38" spans="1:127" x14ac:dyDescent="0.3">
      <c r="A38" s="264">
        <v>36</v>
      </c>
      <c r="B38" s="12" t="str">
        <f>IF(C38="","",'Critical Info &amp; Checklist'!$G$11&amp;"_"&amp;TEXT('New Data Sheet'!A38,"000")&amp;IF(ISBLANK('Sample Information'!C46),"","_"&amp;'Sample Information'!C46)&amp;IF(ISBLANK('Sample Information'!D46),"","_"&amp;'Sample Information'!D46)&amp;"_"&amp;C38)</f>
        <v/>
      </c>
      <c r="C38" s="24" t="str">
        <f>IF(ISBLANK('Sample Information'!B46),"",'Sample Information'!B46)</f>
        <v/>
      </c>
      <c r="D38" s="13" t="str">
        <f>IF(ISBLANK('Sample Information'!E46),"",'Sample Information'!E46)</f>
        <v/>
      </c>
      <c r="E38" s="13" t="str">
        <f>IF(ISBLANK('Sample Information'!D46),"",'Sample Information'!D46)</f>
        <v>D05</v>
      </c>
      <c r="F38" s="13" t="str">
        <f>IF(ISBLANK('Sample Information'!U46),"Not provided",'Sample Information'!U46)</f>
        <v>Not provided</v>
      </c>
      <c r="V38" s="70" t="str">
        <f t="shared" si="7"/>
        <v/>
      </c>
      <c r="W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 s="63"/>
      <c r="AN38" s="22" t="str">
        <f t="shared" si="8"/>
        <v/>
      </c>
      <c r="AO38" s="22" t="str">
        <f t="shared" si="9"/>
        <v/>
      </c>
      <c r="AP38" s="22" t="str">
        <f t="shared" si="10"/>
        <v/>
      </c>
      <c r="BF38" s="70" t="str">
        <f t="shared" si="0"/>
        <v/>
      </c>
      <c r="BJ38" s="71" t="str">
        <f t="shared" si="1"/>
        <v/>
      </c>
      <c r="BK38" s="71" t="str">
        <f t="shared" si="11"/>
        <v/>
      </c>
      <c r="BL38" s="71" t="str">
        <f t="shared" si="12"/>
        <v/>
      </c>
      <c r="BU38" s="74" t="str">
        <f t="shared" si="2"/>
        <v/>
      </c>
      <c r="BV38" s="74" t="str">
        <f t="shared" si="13"/>
        <v/>
      </c>
      <c r="BW38" s="74" t="str">
        <f t="shared" si="3"/>
        <v/>
      </c>
      <c r="BX38" s="243"/>
      <c r="BY38" s="244"/>
      <c r="CP38" s="63"/>
      <c r="CQ38" s="22"/>
      <c r="CR38" s="22"/>
      <c r="CS38" s="64"/>
      <c r="DI38" s="34" t="str">
        <f t="shared" si="14"/>
        <v/>
      </c>
      <c r="DP38" s="18" t="str">
        <f t="shared" si="15"/>
        <v/>
      </c>
      <c r="DQ38" s="14" t="str">
        <f t="shared" si="4"/>
        <v/>
      </c>
      <c r="DR38" s="19" t="str">
        <f t="shared" si="5"/>
        <v/>
      </c>
      <c r="DS38" s="265" t="str">
        <f>IFERROR(LOOKUP(B38,#REF!,#REF!),"")</f>
        <v/>
      </c>
      <c r="DT38" s="294"/>
      <c r="DU38" s="25" t="str">
        <f t="shared" si="6"/>
        <v/>
      </c>
      <c r="DV38" s="25" t="str">
        <f t="shared" si="16"/>
        <v/>
      </c>
      <c r="DW38" s="31" t="str">
        <f t="shared" si="17"/>
        <v/>
      </c>
    </row>
    <row r="39" spans="1:127" x14ac:dyDescent="0.3">
      <c r="A39" s="264">
        <v>37</v>
      </c>
      <c r="B39" s="12" t="str">
        <f>IF(C39="","",'Critical Info &amp; Checklist'!$G$11&amp;"_"&amp;TEXT('New Data Sheet'!A39,"000")&amp;IF(ISBLANK('Sample Information'!C47),"","_"&amp;'Sample Information'!C47)&amp;IF(ISBLANK('Sample Information'!D47),"","_"&amp;'Sample Information'!D47)&amp;"_"&amp;C39)</f>
        <v/>
      </c>
      <c r="C39" s="24" t="str">
        <f>IF(ISBLANK('Sample Information'!B47),"",'Sample Information'!B47)</f>
        <v/>
      </c>
      <c r="D39" s="13" t="str">
        <f>IF(ISBLANK('Sample Information'!E47),"",'Sample Information'!E47)</f>
        <v/>
      </c>
      <c r="E39" s="13" t="str">
        <f>IF(ISBLANK('Sample Information'!D47),"",'Sample Information'!D47)</f>
        <v>E05</v>
      </c>
      <c r="F39" s="13" t="str">
        <f>IF(ISBLANK('Sample Information'!U47),"Not provided",'Sample Information'!U47)</f>
        <v>Not provided</v>
      </c>
      <c r="V39" s="70" t="str">
        <f t="shared" si="7"/>
        <v/>
      </c>
      <c r="W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9" s="63"/>
      <c r="AN39" s="22" t="str">
        <f t="shared" si="8"/>
        <v/>
      </c>
      <c r="AO39" s="22" t="str">
        <f t="shared" si="9"/>
        <v/>
      </c>
      <c r="AP39" s="22" t="str">
        <f t="shared" si="10"/>
        <v/>
      </c>
      <c r="BF39" s="70" t="str">
        <f t="shared" si="0"/>
        <v/>
      </c>
      <c r="BJ39" s="71" t="str">
        <f t="shared" si="1"/>
        <v/>
      </c>
      <c r="BK39" s="71" t="str">
        <f t="shared" si="11"/>
        <v/>
      </c>
      <c r="BL39" s="71" t="str">
        <f t="shared" si="12"/>
        <v/>
      </c>
      <c r="BU39" s="74" t="str">
        <f t="shared" si="2"/>
        <v/>
      </c>
      <c r="BV39" s="74" t="str">
        <f t="shared" si="13"/>
        <v/>
      </c>
      <c r="BW39" s="74" t="str">
        <f t="shared" si="3"/>
        <v/>
      </c>
      <c r="BX39" s="243"/>
      <c r="BY39" s="244"/>
      <c r="CP39" s="63"/>
      <c r="CQ39" s="22"/>
      <c r="CR39" s="22"/>
      <c r="CS39" s="64"/>
      <c r="DI39" s="34" t="str">
        <f t="shared" si="14"/>
        <v/>
      </c>
      <c r="DP39" s="18" t="str">
        <f t="shared" si="15"/>
        <v/>
      </c>
      <c r="DQ39" s="14" t="str">
        <f t="shared" si="4"/>
        <v/>
      </c>
      <c r="DR39" s="19" t="str">
        <f t="shared" si="5"/>
        <v/>
      </c>
      <c r="DS39" s="265" t="str">
        <f>IFERROR(LOOKUP(B39,#REF!,#REF!),"")</f>
        <v/>
      </c>
      <c r="DT39" s="294"/>
      <c r="DU39" s="25" t="str">
        <f t="shared" si="6"/>
        <v/>
      </c>
      <c r="DV39" s="25" t="str">
        <f t="shared" si="16"/>
        <v/>
      </c>
      <c r="DW39" s="31" t="str">
        <f t="shared" si="17"/>
        <v/>
      </c>
    </row>
    <row r="40" spans="1:127" x14ac:dyDescent="0.3">
      <c r="A40" s="264">
        <v>38</v>
      </c>
      <c r="B40" s="12" t="str">
        <f>IF(C40="","",'Critical Info &amp; Checklist'!$G$11&amp;"_"&amp;TEXT('New Data Sheet'!A40,"000")&amp;IF(ISBLANK('Sample Information'!C48),"","_"&amp;'Sample Information'!C48)&amp;IF(ISBLANK('Sample Information'!D48),"","_"&amp;'Sample Information'!D48)&amp;"_"&amp;C40)</f>
        <v/>
      </c>
      <c r="C40" s="24" t="str">
        <f>IF(ISBLANK('Sample Information'!B48),"",'Sample Information'!B48)</f>
        <v/>
      </c>
      <c r="D40" s="13" t="str">
        <f>IF(ISBLANK('Sample Information'!E48),"",'Sample Information'!E48)</f>
        <v/>
      </c>
      <c r="E40" s="13" t="str">
        <f>IF(ISBLANK('Sample Information'!D48),"",'Sample Information'!D48)</f>
        <v>F05</v>
      </c>
      <c r="F40" s="13" t="str">
        <f>IF(ISBLANK('Sample Information'!U48),"Not provided",'Sample Information'!U48)</f>
        <v>Not provided</v>
      </c>
      <c r="V40" s="70" t="str">
        <f t="shared" si="7"/>
        <v/>
      </c>
      <c r="W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0" s="63"/>
      <c r="AN40" s="22" t="str">
        <f t="shared" si="8"/>
        <v/>
      </c>
      <c r="AO40" s="22" t="str">
        <f t="shared" si="9"/>
        <v/>
      </c>
      <c r="AP40" s="22" t="str">
        <f t="shared" si="10"/>
        <v/>
      </c>
      <c r="BF40" s="70" t="str">
        <f t="shared" si="0"/>
        <v/>
      </c>
      <c r="BJ40" s="71" t="str">
        <f t="shared" si="1"/>
        <v/>
      </c>
      <c r="BK40" s="71" t="str">
        <f t="shared" si="11"/>
        <v/>
      </c>
      <c r="BL40" s="71" t="str">
        <f t="shared" si="12"/>
        <v/>
      </c>
      <c r="BU40" s="74" t="str">
        <f t="shared" si="2"/>
        <v/>
      </c>
      <c r="BV40" s="74" t="str">
        <f t="shared" si="13"/>
        <v/>
      </c>
      <c r="BW40" s="74" t="str">
        <f t="shared" si="3"/>
        <v/>
      </c>
      <c r="BX40" s="243"/>
      <c r="BY40" s="244"/>
      <c r="CP40" s="63"/>
      <c r="CQ40" s="22"/>
      <c r="CR40" s="22"/>
      <c r="CS40" s="64"/>
      <c r="DI40" s="34" t="str">
        <f t="shared" si="14"/>
        <v/>
      </c>
      <c r="DP40" s="18" t="str">
        <f t="shared" si="15"/>
        <v/>
      </c>
      <c r="DQ40" s="14" t="str">
        <f t="shared" si="4"/>
        <v/>
      </c>
      <c r="DR40" s="19" t="str">
        <f t="shared" si="5"/>
        <v/>
      </c>
      <c r="DS40" s="265" t="str">
        <f>IFERROR(LOOKUP(B40,#REF!,#REF!),"")</f>
        <v/>
      </c>
      <c r="DT40" s="294"/>
      <c r="DU40" s="25" t="str">
        <f t="shared" si="6"/>
        <v/>
      </c>
      <c r="DV40" s="25" t="str">
        <f t="shared" si="16"/>
        <v/>
      </c>
      <c r="DW40" s="31" t="str">
        <f t="shared" si="17"/>
        <v/>
      </c>
    </row>
    <row r="41" spans="1:127" x14ac:dyDescent="0.3">
      <c r="A41" s="264">
        <v>39</v>
      </c>
      <c r="B41" s="12" t="str">
        <f>IF(C41="","",'Critical Info &amp; Checklist'!$G$11&amp;"_"&amp;TEXT('New Data Sheet'!A41,"000")&amp;IF(ISBLANK('Sample Information'!C49),"","_"&amp;'Sample Information'!C49)&amp;IF(ISBLANK('Sample Information'!D49),"","_"&amp;'Sample Information'!D49)&amp;"_"&amp;C41)</f>
        <v/>
      </c>
      <c r="C41" s="24" t="str">
        <f>IF(ISBLANK('Sample Information'!B49),"",'Sample Information'!B49)</f>
        <v/>
      </c>
      <c r="D41" s="13" t="str">
        <f>IF(ISBLANK('Sample Information'!E49),"",'Sample Information'!E49)</f>
        <v/>
      </c>
      <c r="E41" s="13" t="str">
        <f>IF(ISBLANK('Sample Information'!D49),"",'Sample Information'!D49)</f>
        <v>G05</v>
      </c>
      <c r="F41" s="13" t="str">
        <f>IF(ISBLANK('Sample Information'!U49),"Not provided",'Sample Information'!U49)</f>
        <v>Not provided</v>
      </c>
      <c r="V41" s="70" t="str">
        <f t="shared" si="7"/>
        <v/>
      </c>
      <c r="W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1" s="63"/>
      <c r="AN41" s="22" t="str">
        <f t="shared" si="8"/>
        <v/>
      </c>
      <c r="AO41" s="22" t="str">
        <f t="shared" si="9"/>
        <v/>
      </c>
      <c r="AP41" s="22" t="str">
        <f t="shared" si="10"/>
        <v/>
      </c>
      <c r="BF41" s="70" t="str">
        <f t="shared" si="0"/>
        <v/>
      </c>
      <c r="BJ41" s="71" t="str">
        <f t="shared" si="1"/>
        <v/>
      </c>
      <c r="BK41" s="71" t="str">
        <f t="shared" si="11"/>
        <v/>
      </c>
      <c r="BL41" s="71" t="str">
        <f t="shared" si="12"/>
        <v/>
      </c>
      <c r="BU41" s="74" t="str">
        <f t="shared" si="2"/>
        <v/>
      </c>
      <c r="BV41" s="74" t="str">
        <f t="shared" si="13"/>
        <v/>
      </c>
      <c r="BW41" s="74" t="str">
        <f t="shared" si="3"/>
        <v/>
      </c>
      <c r="BX41" s="243"/>
      <c r="BY41" s="244"/>
      <c r="CP41" s="63"/>
      <c r="CQ41" s="22"/>
      <c r="CR41" s="22"/>
      <c r="CS41" s="64"/>
      <c r="DI41" s="34" t="str">
        <f t="shared" si="14"/>
        <v/>
      </c>
      <c r="DP41" s="18" t="str">
        <f t="shared" si="15"/>
        <v/>
      </c>
      <c r="DQ41" s="14" t="str">
        <f t="shared" si="4"/>
        <v/>
      </c>
      <c r="DR41" s="19" t="str">
        <f t="shared" si="5"/>
        <v/>
      </c>
      <c r="DS41" s="265" t="str">
        <f>IFERROR(LOOKUP(B41,#REF!,#REF!),"")</f>
        <v/>
      </c>
      <c r="DT41" s="294"/>
      <c r="DU41" s="25" t="str">
        <f t="shared" si="6"/>
        <v/>
      </c>
      <c r="DV41" s="25" t="str">
        <f t="shared" si="16"/>
        <v/>
      </c>
      <c r="DW41" s="31" t="str">
        <f t="shared" si="17"/>
        <v/>
      </c>
    </row>
    <row r="42" spans="1:127" x14ac:dyDescent="0.3">
      <c r="A42" s="264">
        <v>40</v>
      </c>
      <c r="B42" s="12" t="str">
        <f>IF(C42="","",'Critical Info &amp; Checklist'!$G$11&amp;"_"&amp;TEXT('New Data Sheet'!A42,"000")&amp;IF(ISBLANK('Sample Information'!C50),"","_"&amp;'Sample Information'!C50)&amp;IF(ISBLANK('Sample Information'!D50),"","_"&amp;'Sample Information'!D50)&amp;"_"&amp;C42)</f>
        <v/>
      </c>
      <c r="C42" s="24" t="str">
        <f>IF(ISBLANK('Sample Information'!B50),"",'Sample Information'!B50)</f>
        <v/>
      </c>
      <c r="D42" s="13" t="str">
        <f>IF(ISBLANK('Sample Information'!E50),"",'Sample Information'!E50)</f>
        <v/>
      </c>
      <c r="E42" s="13" t="str">
        <f>IF(ISBLANK('Sample Information'!D50),"",'Sample Information'!D50)</f>
        <v>H05</v>
      </c>
      <c r="F42" s="13" t="str">
        <f>IF(ISBLANK('Sample Information'!U50),"Not provided",'Sample Information'!U50)</f>
        <v>Not provided</v>
      </c>
      <c r="V42" s="70" t="str">
        <f t="shared" si="7"/>
        <v/>
      </c>
      <c r="W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2" s="63"/>
      <c r="AN42" s="22" t="str">
        <f t="shared" si="8"/>
        <v/>
      </c>
      <c r="AO42" s="22" t="str">
        <f t="shared" si="9"/>
        <v/>
      </c>
      <c r="AP42" s="22" t="str">
        <f t="shared" si="10"/>
        <v/>
      </c>
      <c r="BF42" s="70" t="str">
        <f t="shared" si="0"/>
        <v/>
      </c>
      <c r="BJ42" s="71" t="str">
        <f t="shared" si="1"/>
        <v/>
      </c>
      <c r="BK42" s="71" t="str">
        <f t="shared" si="11"/>
        <v/>
      </c>
      <c r="BL42" s="71" t="str">
        <f t="shared" si="12"/>
        <v/>
      </c>
      <c r="BU42" s="74" t="str">
        <f t="shared" si="2"/>
        <v/>
      </c>
      <c r="BV42" s="74" t="str">
        <f t="shared" si="13"/>
        <v/>
      </c>
      <c r="BW42" s="74" t="str">
        <f t="shared" si="3"/>
        <v/>
      </c>
      <c r="BX42" s="243"/>
      <c r="BY42" s="244"/>
      <c r="CP42" s="63"/>
      <c r="CQ42" s="22"/>
      <c r="CR42" s="22"/>
      <c r="CS42" s="64"/>
      <c r="DI42" s="34" t="str">
        <f t="shared" si="14"/>
        <v/>
      </c>
      <c r="DP42" s="18" t="str">
        <f t="shared" si="15"/>
        <v/>
      </c>
      <c r="DQ42" s="14" t="str">
        <f t="shared" si="4"/>
        <v/>
      </c>
      <c r="DR42" s="19" t="str">
        <f t="shared" si="5"/>
        <v/>
      </c>
      <c r="DS42" s="265" t="str">
        <f>IFERROR(LOOKUP(B42,#REF!,#REF!),"")</f>
        <v/>
      </c>
      <c r="DT42" s="294"/>
      <c r="DU42" s="25" t="str">
        <f t="shared" si="6"/>
        <v/>
      </c>
      <c r="DV42" s="25" t="str">
        <f t="shared" si="16"/>
        <v/>
      </c>
      <c r="DW42" s="31" t="str">
        <f t="shared" si="17"/>
        <v/>
      </c>
    </row>
    <row r="43" spans="1:127" x14ac:dyDescent="0.3">
      <c r="A43" s="264">
        <v>41</v>
      </c>
      <c r="B43" s="12" t="str">
        <f>IF(C43="","",'Critical Info &amp; Checklist'!$G$11&amp;"_"&amp;TEXT('New Data Sheet'!A43,"000")&amp;IF(ISBLANK('Sample Information'!C51),"","_"&amp;'Sample Information'!C51)&amp;IF(ISBLANK('Sample Information'!D51),"","_"&amp;'Sample Information'!D51)&amp;"_"&amp;C43)</f>
        <v/>
      </c>
      <c r="C43" s="24" t="str">
        <f>IF(ISBLANK('Sample Information'!B51),"",'Sample Information'!B51)</f>
        <v/>
      </c>
      <c r="D43" s="13" t="str">
        <f>IF(ISBLANK('Sample Information'!E51),"",'Sample Information'!E51)</f>
        <v/>
      </c>
      <c r="E43" s="13" t="str">
        <f>IF(ISBLANK('Sample Information'!D51),"",'Sample Information'!D51)</f>
        <v>A06</v>
      </c>
      <c r="F43" s="13" t="str">
        <f>IF(ISBLANK('Sample Information'!U51),"Not provided",'Sample Information'!U51)</f>
        <v>Not provided</v>
      </c>
      <c r="V43" s="70" t="str">
        <f t="shared" si="7"/>
        <v/>
      </c>
      <c r="W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3" s="63"/>
      <c r="AN43" s="22" t="str">
        <f t="shared" si="8"/>
        <v/>
      </c>
      <c r="AO43" s="22" t="str">
        <f t="shared" si="9"/>
        <v/>
      </c>
      <c r="AP43" s="22" t="str">
        <f t="shared" si="10"/>
        <v/>
      </c>
      <c r="BF43" s="70" t="str">
        <f t="shared" si="0"/>
        <v/>
      </c>
      <c r="BJ43" s="71" t="str">
        <f t="shared" si="1"/>
        <v/>
      </c>
      <c r="BK43" s="71" t="str">
        <f t="shared" si="11"/>
        <v/>
      </c>
      <c r="BL43" s="71" t="str">
        <f t="shared" si="12"/>
        <v/>
      </c>
      <c r="BU43" s="74" t="str">
        <f t="shared" si="2"/>
        <v/>
      </c>
      <c r="BV43" s="74" t="str">
        <f t="shared" si="13"/>
        <v/>
      </c>
      <c r="BW43" s="74" t="str">
        <f t="shared" si="3"/>
        <v/>
      </c>
      <c r="BX43" s="243"/>
      <c r="BY43" s="244"/>
      <c r="CP43" s="63"/>
      <c r="CQ43" s="22"/>
      <c r="CR43" s="22"/>
      <c r="CS43" s="64"/>
      <c r="DI43" s="34" t="str">
        <f t="shared" si="14"/>
        <v/>
      </c>
      <c r="DP43" s="18" t="str">
        <f t="shared" si="15"/>
        <v/>
      </c>
      <c r="DQ43" s="14" t="str">
        <f t="shared" si="4"/>
        <v/>
      </c>
      <c r="DR43" s="19" t="str">
        <f t="shared" si="5"/>
        <v/>
      </c>
      <c r="DS43" s="265" t="str">
        <f>IFERROR(LOOKUP(B43,#REF!,#REF!),"")</f>
        <v/>
      </c>
      <c r="DT43" s="294"/>
      <c r="DU43" s="25" t="str">
        <f t="shared" si="6"/>
        <v/>
      </c>
      <c r="DV43" s="25" t="str">
        <f t="shared" si="16"/>
        <v/>
      </c>
      <c r="DW43" s="31" t="str">
        <f t="shared" si="17"/>
        <v/>
      </c>
    </row>
    <row r="44" spans="1:127" x14ac:dyDescent="0.3">
      <c r="A44" s="264">
        <v>42</v>
      </c>
      <c r="B44" s="12" t="str">
        <f>IF(C44="","",'Critical Info &amp; Checklist'!$G$11&amp;"_"&amp;TEXT('New Data Sheet'!A44,"000")&amp;IF(ISBLANK('Sample Information'!C52),"","_"&amp;'Sample Information'!C52)&amp;IF(ISBLANK('Sample Information'!D52),"","_"&amp;'Sample Information'!D52)&amp;"_"&amp;C44)</f>
        <v/>
      </c>
      <c r="C44" s="24" t="str">
        <f>IF(ISBLANK('Sample Information'!B52),"",'Sample Information'!B52)</f>
        <v/>
      </c>
      <c r="D44" s="13" t="str">
        <f>IF(ISBLANK('Sample Information'!E52),"",'Sample Information'!E52)</f>
        <v/>
      </c>
      <c r="E44" s="13" t="str">
        <f>IF(ISBLANK('Sample Information'!D52),"",'Sample Information'!D52)</f>
        <v>B06</v>
      </c>
      <c r="F44" s="13" t="str">
        <f>IF(ISBLANK('Sample Information'!U52),"Not provided",'Sample Information'!U52)</f>
        <v>Not provided</v>
      </c>
      <c r="V44" s="70" t="str">
        <f t="shared" si="7"/>
        <v/>
      </c>
      <c r="W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4" s="63"/>
      <c r="AN44" s="22" t="str">
        <f t="shared" si="8"/>
        <v/>
      </c>
      <c r="AO44" s="22" t="str">
        <f t="shared" si="9"/>
        <v/>
      </c>
      <c r="AP44" s="22" t="str">
        <f t="shared" si="10"/>
        <v/>
      </c>
      <c r="BF44" s="70" t="str">
        <f t="shared" si="0"/>
        <v/>
      </c>
      <c r="BJ44" s="71" t="str">
        <f t="shared" si="1"/>
        <v/>
      </c>
      <c r="BK44" s="71" t="str">
        <f t="shared" si="11"/>
        <v/>
      </c>
      <c r="BL44" s="71" t="str">
        <f t="shared" si="12"/>
        <v/>
      </c>
      <c r="BU44" s="74" t="str">
        <f t="shared" si="2"/>
        <v/>
      </c>
      <c r="BV44" s="74" t="str">
        <f t="shared" si="13"/>
        <v/>
      </c>
      <c r="BW44" s="74" t="str">
        <f t="shared" si="3"/>
        <v/>
      </c>
      <c r="BX44" s="243"/>
      <c r="BY44" s="244"/>
      <c r="CP44" s="63"/>
      <c r="CQ44" s="22"/>
      <c r="CR44" s="22"/>
      <c r="CS44" s="64"/>
      <c r="DI44" s="34" t="str">
        <f t="shared" si="14"/>
        <v/>
      </c>
      <c r="DP44" s="18" t="str">
        <f t="shared" si="15"/>
        <v/>
      </c>
      <c r="DQ44" s="14" t="str">
        <f t="shared" si="4"/>
        <v/>
      </c>
      <c r="DR44" s="19" t="str">
        <f t="shared" si="5"/>
        <v/>
      </c>
      <c r="DS44" s="265" t="str">
        <f>IFERROR(LOOKUP(B44,#REF!,#REF!),"")</f>
        <v/>
      </c>
      <c r="DT44" s="294"/>
      <c r="DU44" s="25" t="str">
        <f t="shared" si="6"/>
        <v/>
      </c>
      <c r="DV44" s="25" t="str">
        <f t="shared" si="16"/>
        <v/>
      </c>
      <c r="DW44" s="31" t="str">
        <f t="shared" si="17"/>
        <v/>
      </c>
    </row>
    <row r="45" spans="1:127" x14ac:dyDescent="0.3">
      <c r="A45" s="264">
        <v>43</v>
      </c>
      <c r="B45" s="12" t="str">
        <f>IF(C45="","",'Critical Info &amp; Checklist'!$G$11&amp;"_"&amp;TEXT('New Data Sheet'!A45,"000")&amp;IF(ISBLANK('Sample Information'!C53),"","_"&amp;'Sample Information'!C53)&amp;IF(ISBLANK('Sample Information'!D53),"","_"&amp;'Sample Information'!D53)&amp;"_"&amp;C45)</f>
        <v/>
      </c>
      <c r="C45" s="24" t="str">
        <f>IF(ISBLANK('Sample Information'!B53),"",'Sample Information'!B53)</f>
        <v/>
      </c>
      <c r="D45" s="13" t="str">
        <f>IF(ISBLANK('Sample Information'!E53),"",'Sample Information'!E53)</f>
        <v/>
      </c>
      <c r="E45" s="13" t="str">
        <f>IF(ISBLANK('Sample Information'!D53),"",'Sample Information'!D53)</f>
        <v>C06</v>
      </c>
      <c r="F45" s="13" t="str">
        <f>IF(ISBLANK('Sample Information'!U53),"Not provided",'Sample Information'!U53)</f>
        <v>Not provided</v>
      </c>
      <c r="V45" s="70" t="str">
        <f t="shared" si="7"/>
        <v/>
      </c>
      <c r="W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5" s="63"/>
      <c r="AN45" s="22" t="str">
        <f t="shared" si="8"/>
        <v/>
      </c>
      <c r="AO45" s="22" t="str">
        <f t="shared" si="9"/>
        <v/>
      </c>
      <c r="AP45" s="22" t="str">
        <f t="shared" si="10"/>
        <v/>
      </c>
      <c r="BF45" s="70" t="str">
        <f t="shared" si="0"/>
        <v/>
      </c>
      <c r="BJ45" s="71" t="str">
        <f t="shared" si="1"/>
        <v/>
      </c>
      <c r="BK45" s="71" t="str">
        <f t="shared" si="11"/>
        <v/>
      </c>
      <c r="BL45" s="71" t="str">
        <f t="shared" si="12"/>
        <v/>
      </c>
      <c r="BU45" s="74" t="str">
        <f t="shared" si="2"/>
        <v/>
      </c>
      <c r="BV45" s="74" t="str">
        <f t="shared" si="13"/>
        <v/>
      </c>
      <c r="BW45" s="74" t="str">
        <f t="shared" si="3"/>
        <v/>
      </c>
      <c r="BX45" s="243"/>
      <c r="BY45" s="244"/>
      <c r="CP45" s="63"/>
      <c r="CQ45" s="22"/>
      <c r="CR45" s="22"/>
      <c r="CS45" s="64"/>
      <c r="DI45" s="34" t="str">
        <f t="shared" si="14"/>
        <v/>
      </c>
      <c r="DP45" s="18" t="str">
        <f t="shared" si="15"/>
        <v/>
      </c>
      <c r="DQ45" s="14" t="str">
        <f t="shared" si="4"/>
        <v/>
      </c>
      <c r="DR45" s="19" t="str">
        <f t="shared" si="5"/>
        <v/>
      </c>
      <c r="DS45" s="265" t="str">
        <f>IFERROR(LOOKUP(B45,#REF!,#REF!),"")</f>
        <v/>
      </c>
      <c r="DT45" s="294"/>
      <c r="DU45" s="25" t="str">
        <f t="shared" si="6"/>
        <v/>
      </c>
      <c r="DV45" s="25" t="str">
        <f t="shared" si="16"/>
        <v/>
      </c>
      <c r="DW45" s="31" t="str">
        <f t="shared" si="17"/>
        <v/>
      </c>
    </row>
    <row r="46" spans="1:127" x14ac:dyDescent="0.3">
      <c r="A46" s="264">
        <v>44</v>
      </c>
      <c r="B46" s="12" t="str">
        <f>IF(C46="","",'Critical Info &amp; Checklist'!$G$11&amp;"_"&amp;TEXT('New Data Sheet'!A46,"000")&amp;IF(ISBLANK('Sample Information'!C54),"","_"&amp;'Sample Information'!C54)&amp;IF(ISBLANK('Sample Information'!D54),"","_"&amp;'Sample Information'!D54)&amp;"_"&amp;C46)</f>
        <v/>
      </c>
      <c r="C46" s="24" t="str">
        <f>IF(ISBLANK('Sample Information'!B54),"",'Sample Information'!B54)</f>
        <v/>
      </c>
      <c r="D46" s="13" t="str">
        <f>IF(ISBLANK('Sample Information'!E54),"",'Sample Information'!E54)</f>
        <v/>
      </c>
      <c r="E46" s="13" t="str">
        <f>IF(ISBLANK('Sample Information'!D54),"",'Sample Information'!D54)</f>
        <v>D06</v>
      </c>
      <c r="F46" s="13" t="str">
        <f>IF(ISBLANK('Sample Information'!U54),"Not provided",'Sample Information'!U54)</f>
        <v>Not provided</v>
      </c>
      <c r="V46" s="70" t="str">
        <f t="shared" si="7"/>
        <v/>
      </c>
      <c r="W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6" s="63"/>
      <c r="AN46" s="22" t="str">
        <f t="shared" si="8"/>
        <v/>
      </c>
      <c r="AO46" s="22" t="str">
        <f t="shared" si="9"/>
        <v/>
      </c>
      <c r="AP46" s="22" t="str">
        <f t="shared" si="10"/>
        <v/>
      </c>
      <c r="BF46" s="70" t="str">
        <f t="shared" si="0"/>
        <v/>
      </c>
      <c r="BJ46" s="71" t="str">
        <f t="shared" si="1"/>
        <v/>
      </c>
      <c r="BK46" s="71" t="str">
        <f t="shared" si="11"/>
        <v/>
      </c>
      <c r="BL46" s="71" t="str">
        <f t="shared" si="12"/>
        <v/>
      </c>
      <c r="BU46" s="74" t="str">
        <f t="shared" si="2"/>
        <v/>
      </c>
      <c r="BV46" s="74" t="str">
        <f t="shared" si="13"/>
        <v/>
      </c>
      <c r="BW46" s="74" t="str">
        <f t="shared" si="3"/>
        <v/>
      </c>
      <c r="BX46" s="243"/>
      <c r="BY46" s="244"/>
      <c r="CP46" s="63"/>
      <c r="CQ46" s="22"/>
      <c r="CR46" s="22"/>
      <c r="CS46" s="64"/>
      <c r="DI46" s="34" t="str">
        <f t="shared" si="14"/>
        <v/>
      </c>
      <c r="DP46" s="18" t="str">
        <f t="shared" si="15"/>
        <v/>
      </c>
      <c r="DQ46" s="14" t="str">
        <f t="shared" si="4"/>
        <v/>
      </c>
      <c r="DR46" s="19" t="str">
        <f t="shared" si="5"/>
        <v/>
      </c>
      <c r="DS46" s="265" t="str">
        <f>IFERROR(LOOKUP(B46,#REF!,#REF!),"")</f>
        <v/>
      </c>
      <c r="DT46" s="294"/>
      <c r="DU46" s="25" t="str">
        <f t="shared" si="6"/>
        <v/>
      </c>
      <c r="DV46" s="25" t="str">
        <f t="shared" si="16"/>
        <v/>
      </c>
      <c r="DW46" s="31" t="str">
        <f t="shared" si="17"/>
        <v/>
      </c>
    </row>
    <row r="47" spans="1:127" x14ac:dyDescent="0.3">
      <c r="A47" s="264">
        <v>45</v>
      </c>
      <c r="B47" s="12" t="str">
        <f>IF(C47="","",'Critical Info &amp; Checklist'!$G$11&amp;"_"&amp;TEXT('New Data Sheet'!A47,"000")&amp;IF(ISBLANK('Sample Information'!C55),"","_"&amp;'Sample Information'!C55)&amp;IF(ISBLANK('Sample Information'!D55),"","_"&amp;'Sample Information'!D55)&amp;"_"&amp;C47)</f>
        <v/>
      </c>
      <c r="C47" s="24" t="str">
        <f>IF(ISBLANK('Sample Information'!B55),"",'Sample Information'!B55)</f>
        <v/>
      </c>
      <c r="D47" s="13" t="str">
        <f>IF(ISBLANK('Sample Information'!E55),"",'Sample Information'!E55)</f>
        <v/>
      </c>
      <c r="E47" s="13" t="str">
        <f>IF(ISBLANK('Sample Information'!D55),"",'Sample Information'!D55)</f>
        <v>E06</v>
      </c>
      <c r="F47" s="13" t="str">
        <f>IF(ISBLANK('Sample Information'!U55),"Not provided",'Sample Information'!U55)</f>
        <v>Not provided</v>
      </c>
      <c r="V47" s="70" t="str">
        <f t="shared" si="7"/>
        <v/>
      </c>
      <c r="W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7" s="63"/>
      <c r="AN47" s="22" t="str">
        <f t="shared" si="8"/>
        <v/>
      </c>
      <c r="AO47" s="22" t="str">
        <f t="shared" si="9"/>
        <v/>
      </c>
      <c r="AP47" s="22" t="str">
        <f t="shared" si="10"/>
        <v/>
      </c>
      <c r="BF47" s="70" t="str">
        <f t="shared" si="0"/>
        <v/>
      </c>
      <c r="BJ47" s="71" t="str">
        <f t="shared" si="1"/>
        <v/>
      </c>
      <c r="BK47" s="71" t="str">
        <f t="shared" si="11"/>
        <v/>
      </c>
      <c r="BL47" s="71" t="str">
        <f t="shared" si="12"/>
        <v/>
      </c>
      <c r="BU47" s="74" t="str">
        <f t="shared" si="2"/>
        <v/>
      </c>
      <c r="BV47" s="74" t="str">
        <f t="shared" si="13"/>
        <v/>
      </c>
      <c r="BW47" s="74" t="str">
        <f t="shared" si="3"/>
        <v/>
      </c>
      <c r="BX47" s="243"/>
      <c r="BY47" s="244"/>
      <c r="CP47" s="63"/>
      <c r="CQ47" s="22"/>
      <c r="CR47" s="22"/>
      <c r="CS47" s="64"/>
      <c r="DI47" s="34" t="str">
        <f t="shared" si="14"/>
        <v/>
      </c>
      <c r="DP47" s="18" t="str">
        <f t="shared" si="15"/>
        <v/>
      </c>
      <c r="DQ47" s="14" t="str">
        <f t="shared" si="4"/>
        <v/>
      </c>
      <c r="DR47" s="19" t="str">
        <f t="shared" si="5"/>
        <v/>
      </c>
      <c r="DS47" s="265" t="str">
        <f>IFERROR(LOOKUP(B47,#REF!,#REF!),"")</f>
        <v/>
      </c>
      <c r="DT47" s="294"/>
      <c r="DU47" s="25" t="str">
        <f t="shared" si="6"/>
        <v/>
      </c>
      <c r="DV47" s="25" t="str">
        <f t="shared" si="16"/>
        <v/>
      </c>
      <c r="DW47" s="31" t="str">
        <f t="shared" si="17"/>
        <v/>
      </c>
    </row>
    <row r="48" spans="1:127" x14ac:dyDescent="0.3">
      <c r="A48" s="264">
        <v>46</v>
      </c>
      <c r="B48" s="12" t="str">
        <f>IF(C48="","",'Critical Info &amp; Checklist'!$G$11&amp;"_"&amp;TEXT('New Data Sheet'!A48,"000")&amp;IF(ISBLANK('Sample Information'!C56),"","_"&amp;'Sample Information'!C56)&amp;IF(ISBLANK('Sample Information'!D56),"","_"&amp;'Sample Information'!D56)&amp;"_"&amp;C48)</f>
        <v/>
      </c>
      <c r="C48" s="24" t="str">
        <f>IF(ISBLANK('Sample Information'!B56),"",'Sample Information'!B56)</f>
        <v/>
      </c>
      <c r="D48" s="13" t="str">
        <f>IF(ISBLANK('Sample Information'!E56),"",'Sample Information'!E56)</f>
        <v/>
      </c>
      <c r="E48" s="13" t="str">
        <f>IF(ISBLANK('Sample Information'!D56),"",'Sample Information'!D56)</f>
        <v>F06</v>
      </c>
      <c r="F48" s="13" t="str">
        <f>IF(ISBLANK('Sample Information'!U56),"Not provided",'Sample Information'!U56)</f>
        <v>Not provided</v>
      </c>
      <c r="V48" s="70" t="str">
        <f t="shared" si="7"/>
        <v/>
      </c>
      <c r="W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8" s="63"/>
      <c r="AN48" s="22" t="str">
        <f t="shared" si="8"/>
        <v/>
      </c>
      <c r="AO48" s="22" t="str">
        <f t="shared" si="9"/>
        <v/>
      </c>
      <c r="AP48" s="22" t="str">
        <f t="shared" si="10"/>
        <v/>
      </c>
      <c r="BF48" s="70" t="str">
        <f t="shared" si="0"/>
        <v/>
      </c>
      <c r="BJ48" s="71" t="str">
        <f t="shared" si="1"/>
        <v/>
      </c>
      <c r="BK48" s="71" t="str">
        <f t="shared" si="11"/>
        <v/>
      </c>
      <c r="BL48" s="71" t="str">
        <f t="shared" si="12"/>
        <v/>
      </c>
      <c r="BU48" s="74" t="str">
        <f t="shared" si="2"/>
        <v/>
      </c>
      <c r="BV48" s="74" t="str">
        <f t="shared" si="13"/>
        <v/>
      </c>
      <c r="BW48" s="74" t="str">
        <f t="shared" si="3"/>
        <v/>
      </c>
      <c r="BX48" s="243"/>
      <c r="BY48" s="244"/>
      <c r="CP48" s="63"/>
      <c r="CQ48" s="22"/>
      <c r="CR48" s="22"/>
      <c r="CS48" s="64"/>
      <c r="DI48" s="34" t="str">
        <f t="shared" si="14"/>
        <v/>
      </c>
      <c r="DP48" s="18" t="str">
        <f t="shared" si="15"/>
        <v/>
      </c>
      <c r="DQ48" s="14" t="str">
        <f t="shared" si="4"/>
        <v/>
      </c>
      <c r="DR48" s="19" t="str">
        <f t="shared" si="5"/>
        <v/>
      </c>
      <c r="DS48" s="265" t="str">
        <f>IFERROR(LOOKUP(B48,#REF!,#REF!),"")</f>
        <v/>
      </c>
      <c r="DT48" s="294"/>
      <c r="DU48" s="25" t="str">
        <f t="shared" si="6"/>
        <v/>
      </c>
      <c r="DV48" s="25" t="str">
        <f t="shared" si="16"/>
        <v/>
      </c>
      <c r="DW48" s="31" t="str">
        <f t="shared" si="17"/>
        <v/>
      </c>
    </row>
    <row r="49" spans="1:127" x14ac:dyDescent="0.3">
      <c r="A49" s="264">
        <v>47</v>
      </c>
      <c r="B49" s="12" t="str">
        <f>IF(C49="","",'Critical Info &amp; Checklist'!$G$11&amp;"_"&amp;TEXT('New Data Sheet'!A49,"000")&amp;IF(ISBLANK('Sample Information'!C57),"","_"&amp;'Sample Information'!C57)&amp;IF(ISBLANK('Sample Information'!D57),"","_"&amp;'Sample Information'!D57)&amp;"_"&amp;C49)</f>
        <v/>
      </c>
      <c r="C49" s="24" t="str">
        <f>IF(ISBLANK('Sample Information'!B57),"",'Sample Information'!B57)</f>
        <v/>
      </c>
      <c r="D49" s="13" t="str">
        <f>IF(ISBLANK('Sample Information'!E57),"",'Sample Information'!E57)</f>
        <v/>
      </c>
      <c r="E49" s="13" t="str">
        <f>IF(ISBLANK('Sample Information'!D57),"",'Sample Information'!D57)</f>
        <v>G06</v>
      </c>
      <c r="F49" s="13" t="str">
        <f>IF(ISBLANK('Sample Information'!U57),"Not provided",'Sample Information'!U57)</f>
        <v>Not provided</v>
      </c>
      <c r="V49" s="70" t="str">
        <f t="shared" si="7"/>
        <v/>
      </c>
      <c r="W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9" s="63"/>
      <c r="AN49" s="22" t="str">
        <f t="shared" si="8"/>
        <v/>
      </c>
      <c r="AO49" s="22" t="str">
        <f t="shared" si="9"/>
        <v/>
      </c>
      <c r="AP49" s="22" t="str">
        <f t="shared" si="10"/>
        <v/>
      </c>
      <c r="BF49" s="70" t="str">
        <f t="shared" si="0"/>
        <v/>
      </c>
      <c r="BJ49" s="71" t="str">
        <f t="shared" si="1"/>
        <v/>
      </c>
      <c r="BK49" s="71" t="str">
        <f t="shared" si="11"/>
        <v/>
      </c>
      <c r="BL49" s="71" t="str">
        <f t="shared" si="12"/>
        <v/>
      </c>
      <c r="BU49" s="74" t="str">
        <f t="shared" si="2"/>
        <v/>
      </c>
      <c r="BV49" s="74" t="str">
        <f t="shared" si="13"/>
        <v/>
      </c>
      <c r="BW49" s="74" t="str">
        <f t="shared" si="3"/>
        <v/>
      </c>
      <c r="BX49" s="243"/>
      <c r="BY49" s="244"/>
      <c r="CP49" s="63"/>
      <c r="CQ49" s="22"/>
      <c r="CR49" s="22"/>
      <c r="CS49" s="64"/>
      <c r="DI49" s="34" t="str">
        <f t="shared" si="14"/>
        <v/>
      </c>
      <c r="DP49" s="18" t="str">
        <f t="shared" si="15"/>
        <v/>
      </c>
      <c r="DQ49" s="14" t="str">
        <f t="shared" si="4"/>
        <v/>
      </c>
      <c r="DR49" s="19" t="str">
        <f t="shared" si="5"/>
        <v/>
      </c>
      <c r="DS49" s="265" t="str">
        <f>IFERROR(LOOKUP(B49,#REF!,#REF!),"")</f>
        <v/>
      </c>
      <c r="DT49" s="294"/>
      <c r="DU49" s="25" t="str">
        <f t="shared" si="6"/>
        <v/>
      </c>
      <c r="DV49" s="25" t="str">
        <f t="shared" si="16"/>
        <v/>
      </c>
      <c r="DW49" s="31" t="str">
        <f t="shared" si="17"/>
        <v/>
      </c>
    </row>
    <row r="50" spans="1:127" x14ac:dyDescent="0.3">
      <c r="A50" s="264">
        <v>48</v>
      </c>
      <c r="B50" s="12" t="str">
        <f>IF(C50="","",'Critical Info &amp; Checklist'!$G$11&amp;"_"&amp;TEXT('New Data Sheet'!A50,"000")&amp;IF(ISBLANK('Sample Information'!C58),"","_"&amp;'Sample Information'!C58)&amp;IF(ISBLANK('Sample Information'!D58),"","_"&amp;'Sample Information'!D58)&amp;"_"&amp;C50)</f>
        <v/>
      </c>
      <c r="C50" s="24" t="str">
        <f>IF(ISBLANK('Sample Information'!B58),"",'Sample Information'!B58)</f>
        <v/>
      </c>
      <c r="D50" s="13" t="str">
        <f>IF(ISBLANK('Sample Information'!E58),"",'Sample Information'!E58)</f>
        <v/>
      </c>
      <c r="E50" s="13" t="str">
        <f>IF(ISBLANK('Sample Information'!D58),"",'Sample Information'!D58)</f>
        <v>H06</v>
      </c>
      <c r="F50" s="13" t="str">
        <f>IF(ISBLANK('Sample Information'!U58),"Not provided",'Sample Information'!U58)</f>
        <v>Not provided</v>
      </c>
      <c r="V50" s="70" t="str">
        <f t="shared" si="7"/>
        <v/>
      </c>
      <c r="W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0" s="63"/>
      <c r="AN50" s="22" t="str">
        <f t="shared" si="8"/>
        <v/>
      </c>
      <c r="AO50" s="22" t="str">
        <f t="shared" si="9"/>
        <v/>
      </c>
      <c r="AP50" s="22" t="str">
        <f t="shared" si="10"/>
        <v/>
      </c>
      <c r="BF50" s="70" t="str">
        <f t="shared" si="0"/>
        <v/>
      </c>
      <c r="BJ50" s="71" t="str">
        <f t="shared" si="1"/>
        <v/>
      </c>
      <c r="BK50" s="71" t="str">
        <f t="shared" si="11"/>
        <v/>
      </c>
      <c r="BL50" s="71" t="str">
        <f t="shared" si="12"/>
        <v/>
      </c>
      <c r="BU50" s="74" t="str">
        <f t="shared" si="2"/>
        <v/>
      </c>
      <c r="BV50" s="74" t="str">
        <f t="shared" si="13"/>
        <v/>
      </c>
      <c r="BW50" s="74" t="str">
        <f t="shared" si="3"/>
        <v/>
      </c>
      <c r="BX50" s="243"/>
      <c r="BY50" s="244"/>
      <c r="CP50" s="63"/>
      <c r="CQ50" s="22"/>
      <c r="CR50" s="22"/>
      <c r="CS50" s="64"/>
      <c r="DI50" s="34" t="str">
        <f t="shared" si="14"/>
        <v/>
      </c>
      <c r="DP50" s="18" t="str">
        <f t="shared" si="15"/>
        <v/>
      </c>
      <c r="DQ50" s="14" t="str">
        <f t="shared" si="4"/>
        <v/>
      </c>
      <c r="DR50" s="19" t="str">
        <f t="shared" si="5"/>
        <v/>
      </c>
      <c r="DS50" s="265" t="str">
        <f>IFERROR(LOOKUP(B50,#REF!,#REF!),"")</f>
        <v/>
      </c>
      <c r="DT50" s="294"/>
      <c r="DU50" s="25" t="str">
        <f t="shared" si="6"/>
        <v/>
      </c>
      <c r="DV50" s="25" t="str">
        <f t="shared" si="16"/>
        <v/>
      </c>
      <c r="DW50" s="31" t="str">
        <f t="shared" si="17"/>
        <v/>
      </c>
    </row>
    <row r="51" spans="1:127" x14ac:dyDescent="0.3">
      <c r="A51" s="264">
        <v>49</v>
      </c>
      <c r="B51" s="12" t="str">
        <f>IF(C51="","",'Critical Info &amp; Checklist'!$G$11&amp;"_"&amp;TEXT('New Data Sheet'!A51,"000")&amp;IF(ISBLANK('Sample Information'!C59),"","_"&amp;'Sample Information'!C59)&amp;IF(ISBLANK('Sample Information'!D59),"","_"&amp;'Sample Information'!D59)&amp;"_"&amp;C51)</f>
        <v/>
      </c>
      <c r="C51" s="24" t="str">
        <f>IF(ISBLANK('Sample Information'!B59),"",'Sample Information'!B59)</f>
        <v/>
      </c>
      <c r="D51" s="13" t="str">
        <f>IF(ISBLANK('Sample Information'!E59),"",'Sample Information'!E59)</f>
        <v/>
      </c>
      <c r="E51" s="13" t="str">
        <f>IF(ISBLANK('Sample Information'!D59),"",'Sample Information'!D59)</f>
        <v>A07</v>
      </c>
      <c r="F51" s="13" t="str">
        <f>IF(ISBLANK('Sample Information'!U59),"Not provided",'Sample Information'!U59)</f>
        <v>Not provided</v>
      </c>
      <c r="V51" s="70" t="str">
        <f t="shared" si="7"/>
        <v/>
      </c>
      <c r="W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1" s="63"/>
      <c r="AN51" s="22" t="str">
        <f t="shared" si="8"/>
        <v/>
      </c>
      <c r="AO51" s="22" t="str">
        <f t="shared" si="9"/>
        <v/>
      </c>
      <c r="AP51" s="22" t="str">
        <f t="shared" si="10"/>
        <v/>
      </c>
      <c r="BF51" s="70" t="str">
        <f t="shared" si="0"/>
        <v/>
      </c>
      <c r="BJ51" s="71" t="str">
        <f t="shared" si="1"/>
        <v/>
      </c>
      <c r="BK51" s="71" t="str">
        <f t="shared" si="11"/>
        <v/>
      </c>
      <c r="BL51" s="71" t="str">
        <f t="shared" si="12"/>
        <v/>
      </c>
      <c r="BU51" s="74" t="str">
        <f t="shared" si="2"/>
        <v/>
      </c>
      <c r="BV51" s="74" t="str">
        <f t="shared" si="13"/>
        <v/>
      </c>
      <c r="BW51" s="74" t="str">
        <f t="shared" si="3"/>
        <v/>
      </c>
      <c r="BX51" s="243"/>
      <c r="BY51" s="244"/>
      <c r="CP51" s="63"/>
      <c r="CQ51" s="22"/>
      <c r="CR51" s="22"/>
      <c r="CS51" s="64"/>
      <c r="DI51" s="34" t="str">
        <f t="shared" si="14"/>
        <v/>
      </c>
      <c r="DP51" s="18" t="str">
        <f t="shared" si="15"/>
        <v/>
      </c>
      <c r="DQ51" s="14" t="str">
        <f t="shared" si="4"/>
        <v/>
      </c>
      <c r="DR51" s="19" t="str">
        <f t="shared" si="5"/>
        <v/>
      </c>
      <c r="DS51" s="265" t="str">
        <f>IFERROR(LOOKUP(B51,#REF!,#REF!),"")</f>
        <v/>
      </c>
      <c r="DT51" s="294"/>
      <c r="DU51" s="25" t="str">
        <f t="shared" si="6"/>
        <v/>
      </c>
      <c r="DV51" s="25" t="str">
        <f t="shared" si="16"/>
        <v/>
      </c>
      <c r="DW51" s="31" t="str">
        <f t="shared" si="17"/>
        <v/>
      </c>
    </row>
    <row r="52" spans="1:127" x14ac:dyDescent="0.3">
      <c r="A52" s="264">
        <v>50</v>
      </c>
      <c r="B52" s="12" t="str">
        <f>IF(C52="","",'Critical Info &amp; Checklist'!$G$11&amp;"_"&amp;TEXT('New Data Sheet'!A52,"000")&amp;IF(ISBLANK('Sample Information'!C60),"","_"&amp;'Sample Information'!C60)&amp;IF(ISBLANK('Sample Information'!D60),"","_"&amp;'Sample Information'!D60)&amp;"_"&amp;C52)</f>
        <v/>
      </c>
      <c r="C52" s="24" t="str">
        <f>IF(ISBLANK('Sample Information'!B60),"",'Sample Information'!B60)</f>
        <v/>
      </c>
      <c r="D52" s="13" t="str">
        <f>IF(ISBLANK('Sample Information'!E60),"",'Sample Information'!E60)</f>
        <v/>
      </c>
      <c r="E52" s="13" t="str">
        <f>IF(ISBLANK('Sample Information'!D60),"",'Sample Information'!D60)</f>
        <v>B07</v>
      </c>
      <c r="F52" s="13" t="str">
        <f>IF(ISBLANK('Sample Information'!U60),"Not provided",'Sample Information'!U60)</f>
        <v>Not provided</v>
      </c>
      <c r="V52" s="70" t="str">
        <f t="shared" si="7"/>
        <v/>
      </c>
      <c r="W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2" s="63"/>
      <c r="AN52" s="22" t="str">
        <f t="shared" si="8"/>
        <v/>
      </c>
      <c r="AO52" s="22" t="str">
        <f t="shared" si="9"/>
        <v/>
      </c>
      <c r="AP52" s="22" t="str">
        <f t="shared" si="10"/>
        <v/>
      </c>
      <c r="BF52" s="70" t="str">
        <f t="shared" si="0"/>
        <v/>
      </c>
      <c r="BJ52" s="71" t="str">
        <f t="shared" si="1"/>
        <v/>
      </c>
      <c r="BK52" s="71" t="str">
        <f t="shared" si="11"/>
        <v/>
      </c>
      <c r="BL52" s="71" t="str">
        <f t="shared" si="12"/>
        <v/>
      </c>
      <c r="BU52" s="74" t="str">
        <f t="shared" si="2"/>
        <v/>
      </c>
      <c r="BV52" s="74" t="str">
        <f t="shared" si="13"/>
        <v/>
      </c>
      <c r="BW52" s="74" t="str">
        <f t="shared" si="3"/>
        <v/>
      </c>
      <c r="BX52" s="243"/>
      <c r="BY52" s="244"/>
      <c r="CP52" s="63"/>
      <c r="CQ52" s="22"/>
      <c r="CR52" s="22"/>
      <c r="CS52" s="64"/>
      <c r="DI52" s="34" t="str">
        <f t="shared" si="14"/>
        <v/>
      </c>
      <c r="DP52" s="18" t="str">
        <f t="shared" si="15"/>
        <v/>
      </c>
      <c r="DQ52" s="14" t="str">
        <f t="shared" si="4"/>
        <v/>
      </c>
      <c r="DR52" s="19" t="str">
        <f t="shared" si="5"/>
        <v/>
      </c>
      <c r="DS52" s="265" t="str">
        <f>IFERROR(LOOKUP(B52,#REF!,#REF!),"")</f>
        <v/>
      </c>
      <c r="DT52" s="294"/>
      <c r="DU52" s="25" t="str">
        <f t="shared" si="6"/>
        <v/>
      </c>
      <c r="DV52" s="25" t="str">
        <f t="shared" si="16"/>
        <v/>
      </c>
      <c r="DW52" s="31" t="str">
        <f t="shared" si="17"/>
        <v/>
      </c>
    </row>
    <row r="53" spans="1:127" x14ac:dyDescent="0.3">
      <c r="A53" s="264">
        <v>51</v>
      </c>
      <c r="B53" s="12" t="str">
        <f>IF(C53="","",'Critical Info &amp; Checklist'!$G$11&amp;"_"&amp;TEXT('New Data Sheet'!A53,"000")&amp;IF(ISBLANK('Sample Information'!C61),"","_"&amp;'Sample Information'!C61)&amp;IF(ISBLANK('Sample Information'!D61),"","_"&amp;'Sample Information'!D61)&amp;"_"&amp;C53)</f>
        <v/>
      </c>
      <c r="C53" s="24" t="str">
        <f>IF(ISBLANK('Sample Information'!B61),"",'Sample Information'!B61)</f>
        <v/>
      </c>
      <c r="D53" s="13" t="str">
        <f>IF(ISBLANK('Sample Information'!E61),"",'Sample Information'!E61)</f>
        <v/>
      </c>
      <c r="E53" s="13" t="str">
        <f>IF(ISBLANK('Sample Information'!D61),"",'Sample Information'!D61)</f>
        <v>C07</v>
      </c>
      <c r="F53" s="13" t="str">
        <f>IF(ISBLANK('Sample Information'!U61),"Not provided",'Sample Information'!U61)</f>
        <v>Not provided</v>
      </c>
      <c r="V53" s="70" t="str">
        <f t="shared" si="7"/>
        <v/>
      </c>
      <c r="W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3" s="63"/>
      <c r="AN53" s="22" t="str">
        <f t="shared" si="8"/>
        <v/>
      </c>
      <c r="AO53" s="22" t="str">
        <f t="shared" si="9"/>
        <v/>
      </c>
      <c r="AP53" s="22" t="str">
        <f t="shared" si="10"/>
        <v/>
      </c>
      <c r="BF53" s="70" t="str">
        <f t="shared" si="0"/>
        <v/>
      </c>
      <c r="BJ53" s="71" t="str">
        <f t="shared" si="1"/>
        <v/>
      </c>
      <c r="BK53" s="71" t="str">
        <f t="shared" si="11"/>
        <v/>
      </c>
      <c r="BL53" s="71" t="str">
        <f t="shared" si="12"/>
        <v/>
      </c>
      <c r="BU53" s="74" t="str">
        <f t="shared" si="2"/>
        <v/>
      </c>
      <c r="BV53" s="74" t="str">
        <f t="shared" si="13"/>
        <v/>
      </c>
      <c r="BW53" s="74" t="str">
        <f t="shared" si="3"/>
        <v/>
      </c>
      <c r="BX53" s="243"/>
      <c r="BY53" s="244"/>
      <c r="CP53" s="63"/>
      <c r="CQ53" s="22"/>
      <c r="CR53" s="22"/>
      <c r="CS53" s="64"/>
      <c r="DI53" s="34" t="str">
        <f t="shared" si="14"/>
        <v/>
      </c>
      <c r="DP53" s="18" t="str">
        <f t="shared" si="15"/>
        <v/>
      </c>
      <c r="DQ53" s="14" t="str">
        <f t="shared" si="4"/>
        <v/>
      </c>
      <c r="DR53" s="19" t="str">
        <f t="shared" si="5"/>
        <v/>
      </c>
      <c r="DS53" s="265" t="str">
        <f>IFERROR(LOOKUP(B53,#REF!,#REF!),"")</f>
        <v/>
      </c>
      <c r="DT53" s="294"/>
      <c r="DU53" s="25" t="str">
        <f t="shared" si="6"/>
        <v/>
      </c>
      <c r="DV53" s="25" t="str">
        <f t="shared" si="16"/>
        <v/>
      </c>
      <c r="DW53" s="31" t="str">
        <f t="shared" si="17"/>
        <v/>
      </c>
    </row>
    <row r="54" spans="1:127" x14ac:dyDescent="0.3">
      <c r="A54" s="264">
        <v>52</v>
      </c>
      <c r="B54" s="12" t="str">
        <f>IF(C54="","",'Critical Info &amp; Checklist'!$G$11&amp;"_"&amp;TEXT('New Data Sheet'!A54,"000")&amp;IF(ISBLANK('Sample Information'!C62),"","_"&amp;'Sample Information'!C62)&amp;IF(ISBLANK('Sample Information'!D62),"","_"&amp;'Sample Information'!D62)&amp;"_"&amp;C54)</f>
        <v/>
      </c>
      <c r="C54" s="24" t="str">
        <f>IF(ISBLANK('Sample Information'!B62),"",'Sample Information'!B62)</f>
        <v/>
      </c>
      <c r="D54" s="13" t="str">
        <f>IF(ISBLANK('Sample Information'!E62),"",'Sample Information'!E62)</f>
        <v/>
      </c>
      <c r="E54" s="13" t="str">
        <f>IF(ISBLANK('Sample Information'!D62),"",'Sample Information'!D62)</f>
        <v>D07</v>
      </c>
      <c r="F54" s="13" t="str">
        <f>IF(ISBLANK('Sample Information'!U62),"Not provided",'Sample Information'!U62)</f>
        <v>Not provided</v>
      </c>
      <c r="V54" s="70" t="str">
        <f t="shared" si="7"/>
        <v/>
      </c>
      <c r="W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4" s="63"/>
      <c r="AN54" s="22" t="str">
        <f t="shared" si="8"/>
        <v/>
      </c>
      <c r="AO54" s="22" t="str">
        <f t="shared" si="9"/>
        <v/>
      </c>
      <c r="AP54" s="22" t="str">
        <f t="shared" si="10"/>
        <v/>
      </c>
      <c r="BF54" s="70" t="str">
        <f t="shared" si="0"/>
        <v/>
      </c>
      <c r="BJ54" s="71" t="str">
        <f t="shared" si="1"/>
        <v/>
      </c>
      <c r="BK54" s="71" t="str">
        <f t="shared" si="11"/>
        <v/>
      </c>
      <c r="BL54" s="71" t="str">
        <f t="shared" si="12"/>
        <v/>
      </c>
      <c r="BU54" s="74" t="str">
        <f t="shared" si="2"/>
        <v/>
      </c>
      <c r="BV54" s="74" t="str">
        <f t="shared" si="13"/>
        <v/>
      </c>
      <c r="BW54" s="74" t="str">
        <f t="shared" si="3"/>
        <v/>
      </c>
      <c r="BX54" s="243"/>
      <c r="BY54" s="244"/>
      <c r="CP54" s="63"/>
      <c r="CQ54" s="22"/>
      <c r="CR54" s="22"/>
      <c r="CS54" s="64"/>
      <c r="DI54" s="34" t="str">
        <f t="shared" si="14"/>
        <v/>
      </c>
      <c r="DP54" s="18" t="str">
        <f t="shared" si="15"/>
        <v/>
      </c>
      <c r="DQ54" s="14" t="str">
        <f t="shared" si="4"/>
        <v/>
      </c>
      <c r="DR54" s="19" t="str">
        <f t="shared" si="5"/>
        <v/>
      </c>
      <c r="DS54" s="265" t="str">
        <f>IFERROR(LOOKUP(B54,#REF!,#REF!),"")</f>
        <v/>
      </c>
      <c r="DT54" s="294"/>
      <c r="DU54" s="25" t="str">
        <f t="shared" si="6"/>
        <v/>
      </c>
      <c r="DV54" s="25" t="str">
        <f t="shared" si="16"/>
        <v/>
      </c>
      <c r="DW54" s="31" t="str">
        <f t="shared" si="17"/>
        <v/>
      </c>
    </row>
    <row r="55" spans="1:127" x14ac:dyDescent="0.3">
      <c r="A55" s="264">
        <v>53</v>
      </c>
      <c r="B55" s="12" t="str">
        <f>IF(C55="","",'Critical Info &amp; Checklist'!$G$11&amp;"_"&amp;TEXT('New Data Sheet'!A55,"000")&amp;IF(ISBLANK('Sample Information'!C63),"","_"&amp;'Sample Information'!C63)&amp;IF(ISBLANK('Sample Information'!D63),"","_"&amp;'Sample Information'!D63)&amp;"_"&amp;C55)</f>
        <v/>
      </c>
      <c r="C55" s="24" t="str">
        <f>IF(ISBLANK('Sample Information'!B63),"",'Sample Information'!B63)</f>
        <v/>
      </c>
      <c r="D55" s="13" t="str">
        <f>IF(ISBLANK('Sample Information'!E63),"",'Sample Information'!E63)</f>
        <v/>
      </c>
      <c r="E55" s="13" t="str">
        <f>IF(ISBLANK('Sample Information'!D63),"",'Sample Information'!D63)</f>
        <v>E07</v>
      </c>
      <c r="F55" s="13" t="str">
        <f>IF(ISBLANK('Sample Information'!U63),"Not provided",'Sample Information'!U63)</f>
        <v>Not provided</v>
      </c>
      <c r="V55" s="70" t="str">
        <f t="shared" si="7"/>
        <v/>
      </c>
      <c r="W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5" s="63"/>
      <c r="AN55" s="22" t="str">
        <f t="shared" si="8"/>
        <v/>
      </c>
      <c r="AO55" s="22" t="str">
        <f t="shared" si="9"/>
        <v/>
      </c>
      <c r="AP55" s="22" t="str">
        <f t="shared" si="10"/>
        <v/>
      </c>
      <c r="BF55" s="70" t="str">
        <f t="shared" si="0"/>
        <v/>
      </c>
      <c r="BJ55" s="71" t="str">
        <f t="shared" si="1"/>
        <v/>
      </c>
      <c r="BK55" s="71" t="str">
        <f t="shared" si="11"/>
        <v/>
      </c>
      <c r="BL55" s="71" t="str">
        <f t="shared" si="12"/>
        <v/>
      </c>
      <c r="BU55" s="74" t="str">
        <f t="shared" si="2"/>
        <v/>
      </c>
      <c r="BV55" s="74" t="str">
        <f t="shared" si="13"/>
        <v/>
      </c>
      <c r="BW55" s="74" t="str">
        <f t="shared" si="3"/>
        <v/>
      </c>
      <c r="BX55" s="243"/>
      <c r="BY55" s="244"/>
      <c r="CP55" s="63"/>
      <c r="CQ55" s="22"/>
      <c r="CR55" s="22"/>
      <c r="CS55" s="64"/>
      <c r="DI55" s="34" t="str">
        <f t="shared" si="14"/>
        <v/>
      </c>
      <c r="DP55" s="18" t="str">
        <f t="shared" si="15"/>
        <v/>
      </c>
      <c r="DQ55" s="14" t="str">
        <f t="shared" si="4"/>
        <v/>
      </c>
      <c r="DR55" s="19" t="str">
        <f t="shared" si="5"/>
        <v/>
      </c>
      <c r="DS55" s="265" t="str">
        <f>IFERROR(LOOKUP(B55,#REF!,#REF!),"")</f>
        <v/>
      </c>
      <c r="DT55" s="294"/>
      <c r="DU55" s="25" t="str">
        <f t="shared" si="6"/>
        <v/>
      </c>
      <c r="DV55" s="25" t="str">
        <f t="shared" si="16"/>
        <v/>
      </c>
      <c r="DW55" s="31" t="str">
        <f t="shared" si="17"/>
        <v/>
      </c>
    </row>
    <row r="56" spans="1:127" x14ac:dyDescent="0.3">
      <c r="A56" s="264">
        <v>54</v>
      </c>
      <c r="B56" s="12" t="str">
        <f>IF(C56="","",'Critical Info &amp; Checklist'!$G$11&amp;"_"&amp;TEXT('New Data Sheet'!A56,"000")&amp;IF(ISBLANK('Sample Information'!C64),"","_"&amp;'Sample Information'!C64)&amp;IF(ISBLANK('Sample Information'!D64),"","_"&amp;'Sample Information'!D64)&amp;"_"&amp;C56)</f>
        <v/>
      </c>
      <c r="C56" s="24" t="str">
        <f>IF(ISBLANK('Sample Information'!B64),"",'Sample Information'!B64)</f>
        <v/>
      </c>
      <c r="D56" s="13" t="str">
        <f>IF(ISBLANK('Sample Information'!E64),"",'Sample Information'!E64)</f>
        <v/>
      </c>
      <c r="E56" s="13" t="str">
        <f>IF(ISBLANK('Sample Information'!D64),"",'Sample Information'!D64)</f>
        <v>F07</v>
      </c>
      <c r="F56" s="13" t="str">
        <f>IF(ISBLANK('Sample Information'!U64),"Not provided",'Sample Information'!U64)</f>
        <v>Not provided</v>
      </c>
      <c r="V56" s="70" t="str">
        <f t="shared" si="7"/>
        <v/>
      </c>
      <c r="W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6" s="63"/>
      <c r="AN56" s="22" t="str">
        <f t="shared" si="8"/>
        <v/>
      </c>
      <c r="AO56" s="22" t="str">
        <f t="shared" si="9"/>
        <v/>
      </c>
      <c r="AP56" s="22" t="str">
        <f t="shared" si="10"/>
        <v/>
      </c>
      <c r="BF56" s="70" t="str">
        <f t="shared" si="0"/>
        <v/>
      </c>
      <c r="BJ56" s="71" t="str">
        <f t="shared" si="1"/>
        <v/>
      </c>
      <c r="BK56" s="71" t="str">
        <f t="shared" si="11"/>
        <v/>
      </c>
      <c r="BL56" s="71" t="str">
        <f t="shared" si="12"/>
        <v/>
      </c>
      <c r="BU56" s="74" t="str">
        <f t="shared" si="2"/>
        <v/>
      </c>
      <c r="BV56" s="74" t="str">
        <f t="shared" si="13"/>
        <v/>
      </c>
      <c r="BW56" s="74" t="str">
        <f t="shared" si="3"/>
        <v/>
      </c>
      <c r="BX56" s="243"/>
      <c r="BY56" s="244"/>
      <c r="CP56" s="63"/>
      <c r="CQ56" s="22"/>
      <c r="CR56" s="22"/>
      <c r="CS56" s="64"/>
      <c r="DI56" s="34" t="str">
        <f t="shared" si="14"/>
        <v/>
      </c>
      <c r="DP56" s="18" t="str">
        <f t="shared" si="15"/>
        <v/>
      </c>
      <c r="DQ56" s="14" t="str">
        <f t="shared" si="4"/>
        <v/>
      </c>
      <c r="DR56" s="19" t="str">
        <f t="shared" si="5"/>
        <v/>
      </c>
      <c r="DS56" s="265" t="str">
        <f>IFERROR(LOOKUP(B56,#REF!,#REF!),"")</f>
        <v/>
      </c>
      <c r="DT56" s="294"/>
      <c r="DU56" s="25" t="str">
        <f t="shared" si="6"/>
        <v/>
      </c>
      <c r="DV56" s="25" t="str">
        <f t="shared" si="16"/>
        <v/>
      </c>
      <c r="DW56" s="31" t="str">
        <f t="shared" si="17"/>
        <v/>
      </c>
    </row>
    <row r="57" spans="1:127" x14ac:dyDescent="0.3">
      <c r="A57" s="264">
        <v>55</v>
      </c>
      <c r="B57" s="12" t="str">
        <f>IF(C57="","",'Critical Info &amp; Checklist'!$G$11&amp;"_"&amp;TEXT('New Data Sheet'!A57,"000")&amp;IF(ISBLANK('Sample Information'!C65),"","_"&amp;'Sample Information'!C65)&amp;IF(ISBLANK('Sample Information'!D65),"","_"&amp;'Sample Information'!D65)&amp;"_"&amp;C57)</f>
        <v/>
      </c>
      <c r="C57" s="24" t="str">
        <f>IF(ISBLANK('Sample Information'!B65),"",'Sample Information'!B65)</f>
        <v/>
      </c>
      <c r="D57" s="13" t="str">
        <f>IF(ISBLANK('Sample Information'!E65),"",'Sample Information'!E65)</f>
        <v/>
      </c>
      <c r="E57" s="13" t="str">
        <f>IF(ISBLANK('Sample Information'!D65),"",'Sample Information'!D65)</f>
        <v>G07</v>
      </c>
      <c r="F57" s="13" t="str">
        <f>IF(ISBLANK('Sample Information'!U65),"Not provided",'Sample Information'!U65)</f>
        <v>Not provided</v>
      </c>
      <c r="V57" s="70" t="str">
        <f t="shared" si="7"/>
        <v/>
      </c>
      <c r="W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7" s="63"/>
      <c r="AN57" s="22" t="str">
        <f t="shared" si="8"/>
        <v/>
      </c>
      <c r="AO57" s="22" t="str">
        <f t="shared" si="9"/>
        <v/>
      </c>
      <c r="AP57" s="22" t="str">
        <f t="shared" si="10"/>
        <v/>
      </c>
      <c r="BF57" s="70" t="str">
        <f t="shared" si="0"/>
        <v/>
      </c>
      <c r="BJ57" s="71" t="str">
        <f t="shared" si="1"/>
        <v/>
      </c>
      <c r="BK57" s="71" t="str">
        <f t="shared" si="11"/>
        <v/>
      </c>
      <c r="BL57" s="71" t="str">
        <f t="shared" si="12"/>
        <v/>
      </c>
      <c r="BU57" s="74" t="str">
        <f t="shared" si="2"/>
        <v/>
      </c>
      <c r="BV57" s="74" t="str">
        <f t="shared" si="13"/>
        <v/>
      </c>
      <c r="BW57" s="74" t="str">
        <f t="shared" si="3"/>
        <v/>
      </c>
      <c r="BX57" s="243"/>
      <c r="BY57" s="244"/>
      <c r="CP57" s="63"/>
      <c r="CQ57" s="22"/>
      <c r="CR57" s="22"/>
      <c r="CS57" s="64"/>
      <c r="DI57" s="34" t="str">
        <f t="shared" si="14"/>
        <v/>
      </c>
      <c r="DP57" s="18" t="str">
        <f t="shared" si="15"/>
        <v/>
      </c>
      <c r="DQ57" s="14" t="str">
        <f t="shared" si="4"/>
        <v/>
      </c>
      <c r="DR57" s="19" t="str">
        <f t="shared" si="5"/>
        <v/>
      </c>
      <c r="DS57" s="265" t="str">
        <f>IFERROR(LOOKUP(B57,#REF!,#REF!),"")</f>
        <v/>
      </c>
      <c r="DT57" s="294"/>
      <c r="DU57" s="25" t="str">
        <f t="shared" si="6"/>
        <v/>
      </c>
      <c r="DV57" s="25" t="str">
        <f t="shared" si="16"/>
        <v/>
      </c>
      <c r="DW57" s="31" t="str">
        <f t="shared" si="17"/>
        <v/>
      </c>
    </row>
    <row r="58" spans="1:127" x14ac:dyDescent="0.3">
      <c r="A58" s="264">
        <v>56</v>
      </c>
      <c r="B58" s="12" t="str">
        <f>IF(C58="","",'Critical Info &amp; Checklist'!$G$11&amp;"_"&amp;TEXT('New Data Sheet'!A58,"000")&amp;IF(ISBLANK('Sample Information'!C66),"","_"&amp;'Sample Information'!C66)&amp;IF(ISBLANK('Sample Information'!D66),"","_"&amp;'Sample Information'!D66)&amp;"_"&amp;C58)</f>
        <v/>
      </c>
      <c r="C58" s="24" t="str">
        <f>IF(ISBLANK('Sample Information'!B66),"",'Sample Information'!B66)</f>
        <v/>
      </c>
      <c r="D58" s="13" t="str">
        <f>IF(ISBLANK('Sample Information'!E66),"",'Sample Information'!E66)</f>
        <v/>
      </c>
      <c r="E58" s="13" t="str">
        <f>IF(ISBLANK('Sample Information'!D66),"",'Sample Information'!D66)</f>
        <v>H07</v>
      </c>
      <c r="F58" s="13" t="str">
        <f>IF(ISBLANK('Sample Information'!U66),"Not provided",'Sample Information'!U66)</f>
        <v>Not provided</v>
      </c>
      <c r="V58" s="70" t="str">
        <f t="shared" si="7"/>
        <v/>
      </c>
      <c r="W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8" s="63"/>
      <c r="AN58" s="22" t="str">
        <f t="shared" si="8"/>
        <v/>
      </c>
      <c r="AO58" s="22" t="str">
        <f t="shared" si="9"/>
        <v/>
      </c>
      <c r="AP58" s="22" t="str">
        <f t="shared" si="10"/>
        <v/>
      </c>
      <c r="BF58" s="70" t="str">
        <f t="shared" si="0"/>
        <v/>
      </c>
      <c r="BJ58" s="71" t="str">
        <f t="shared" si="1"/>
        <v/>
      </c>
      <c r="BK58" s="71" t="str">
        <f t="shared" si="11"/>
        <v/>
      </c>
      <c r="BL58" s="71" t="str">
        <f t="shared" si="12"/>
        <v/>
      </c>
      <c r="BU58" s="74" t="str">
        <f t="shared" si="2"/>
        <v/>
      </c>
      <c r="BV58" s="74" t="str">
        <f t="shared" si="13"/>
        <v/>
      </c>
      <c r="BW58" s="74" t="str">
        <f t="shared" si="3"/>
        <v/>
      </c>
      <c r="BX58" s="243"/>
      <c r="BY58" s="244"/>
      <c r="CP58" s="63"/>
      <c r="CQ58" s="22"/>
      <c r="CR58" s="22"/>
      <c r="CS58" s="64"/>
      <c r="DI58" s="34" t="str">
        <f t="shared" si="14"/>
        <v/>
      </c>
      <c r="DP58" s="18" t="str">
        <f t="shared" si="15"/>
        <v/>
      </c>
      <c r="DQ58" s="14" t="str">
        <f t="shared" si="4"/>
        <v/>
      </c>
      <c r="DR58" s="19" t="str">
        <f t="shared" si="5"/>
        <v/>
      </c>
      <c r="DS58" s="265" t="str">
        <f>IFERROR(LOOKUP(B58,#REF!,#REF!),"")</f>
        <v/>
      </c>
      <c r="DT58" s="294"/>
      <c r="DU58" s="25" t="str">
        <f t="shared" si="6"/>
        <v/>
      </c>
      <c r="DV58" s="25" t="str">
        <f t="shared" si="16"/>
        <v/>
      </c>
      <c r="DW58" s="31" t="str">
        <f t="shared" si="17"/>
        <v/>
      </c>
    </row>
    <row r="59" spans="1:127" x14ac:dyDescent="0.3">
      <c r="A59" s="264">
        <v>57</v>
      </c>
      <c r="B59" s="12" t="str">
        <f>IF(C59="","",'Critical Info &amp; Checklist'!$G$11&amp;"_"&amp;TEXT('New Data Sheet'!A59,"000")&amp;IF(ISBLANK('Sample Information'!C67),"","_"&amp;'Sample Information'!C67)&amp;IF(ISBLANK('Sample Information'!D67),"","_"&amp;'Sample Information'!D67)&amp;"_"&amp;C59)</f>
        <v/>
      </c>
      <c r="C59" s="24" t="str">
        <f>IF(ISBLANK('Sample Information'!B67),"",'Sample Information'!B67)</f>
        <v/>
      </c>
      <c r="D59" s="13" t="str">
        <f>IF(ISBLANK('Sample Information'!E67),"",'Sample Information'!E67)</f>
        <v/>
      </c>
      <c r="E59" s="13" t="str">
        <f>IF(ISBLANK('Sample Information'!D67),"",'Sample Information'!D67)</f>
        <v>A08</v>
      </c>
      <c r="F59" s="13" t="str">
        <f>IF(ISBLANK('Sample Information'!U67),"Not provided",'Sample Information'!U67)</f>
        <v>Not provided</v>
      </c>
      <c r="V59" s="70" t="str">
        <f t="shared" si="7"/>
        <v/>
      </c>
      <c r="W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9" s="63"/>
      <c r="AN59" s="22" t="str">
        <f t="shared" si="8"/>
        <v/>
      </c>
      <c r="AO59" s="22" t="str">
        <f t="shared" si="9"/>
        <v/>
      </c>
      <c r="AP59" s="22" t="str">
        <f t="shared" si="10"/>
        <v/>
      </c>
      <c r="BF59" s="70" t="str">
        <f t="shared" si="0"/>
        <v/>
      </c>
      <c r="BJ59" s="71" t="str">
        <f t="shared" si="1"/>
        <v/>
      </c>
      <c r="BK59" s="71" t="str">
        <f t="shared" si="11"/>
        <v/>
      </c>
      <c r="BL59" s="71" t="str">
        <f t="shared" si="12"/>
        <v/>
      </c>
      <c r="BU59" s="74" t="str">
        <f t="shared" si="2"/>
        <v/>
      </c>
      <c r="BV59" s="74" t="str">
        <f t="shared" si="13"/>
        <v/>
      </c>
      <c r="BW59" s="74" t="str">
        <f t="shared" si="3"/>
        <v/>
      </c>
      <c r="BX59" s="243"/>
      <c r="BY59" s="244"/>
      <c r="CP59" s="63"/>
      <c r="CQ59" s="22"/>
      <c r="CR59" s="22"/>
      <c r="CS59" s="64"/>
      <c r="DI59" s="34" t="str">
        <f t="shared" si="14"/>
        <v/>
      </c>
      <c r="DP59" s="18" t="str">
        <f t="shared" si="15"/>
        <v/>
      </c>
      <c r="DQ59" s="14" t="str">
        <f t="shared" si="4"/>
        <v/>
      </c>
      <c r="DR59" s="19" t="str">
        <f t="shared" si="5"/>
        <v/>
      </c>
      <c r="DS59" s="265" t="str">
        <f>IFERROR(LOOKUP(B59,#REF!,#REF!),"")</f>
        <v/>
      </c>
      <c r="DT59" s="294"/>
      <c r="DU59" s="25" t="str">
        <f t="shared" si="6"/>
        <v/>
      </c>
      <c r="DV59" s="25" t="str">
        <f t="shared" si="16"/>
        <v/>
      </c>
      <c r="DW59" s="31" t="str">
        <f t="shared" si="17"/>
        <v/>
      </c>
    </row>
    <row r="60" spans="1:127" x14ac:dyDescent="0.3">
      <c r="A60" s="264">
        <v>58</v>
      </c>
      <c r="B60" s="12" t="str">
        <f>IF(C60="","",'Critical Info &amp; Checklist'!$G$11&amp;"_"&amp;TEXT('New Data Sheet'!A60,"000")&amp;IF(ISBLANK('Sample Information'!C68),"","_"&amp;'Sample Information'!C68)&amp;IF(ISBLANK('Sample Information'!D68),"","_"&amp;'Sample Information'!D68)&amp;"_"&amp;C60)</f>
        <v/>
      </c>
      <c r="C60" s="24" t="str">
        <f>IF(ISBLANK('Sample Information'!B68),"",'Sample Information'!B68)</f>
        <v/>
      </c>
      <c r="D60" s="13" t="str">
        <f>IF(ISBLANK('Sample Information'!E68),"",'Sample Information'!E68)</f>
        <v/>
      </c>
      <c r="E60" s="13" t="str">
        <f>IF(ISBLANK('Sample Information'!D68),"",'Sample Information'!D68)</f>
        <v>B08</v>
      </c>
      <c r="F60" s="13" t="str">
        <f>IF(ISBLANK('Sample Information'!U68),"Not provided",'Sample Information'!U68)</f>
        <v>Not provided</v>
      </c>
      <c r="V60" s="70" t="str">
        <f t="shared" si="7"/>
        <v/>
      </c>
      <c r="W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0" s="63"/>
      <c r="AN60" s="22" t="str">
        <f t="shared" si="8"/>
        <v/>
      </c>
      <c r="AO60" s="22" t="str">
        <f t="shared" si="9"/>
        <v/>
      </c>
      <c r="AP60" s="22" t="str">
        <f t="shared" si="10"/>
        <v/>
      </c>
      <c r="BF60" s="70" t="str">
        <f t="shared" si="0"/>
        <v/>
      </c>
      <c r="BJ60" s="71" t="str">
        <f t="shared" si="1"/>
        <v/>
      </c>
      <c r="BK60" s="71" t="str">
        <f t="shared" si="11"/>
        <v/>
      </c>
      <c r="BL60" s="71" t="str">
        <f t="shared" si="12"/>
        <v/>
      </c>
      <c r="BU60" s="74" t="str">
        <f t="shared" si="2"/>
        <v/>
      </c>
      <c r="BV60" s="74" t="str">
        <f t="shared" si="13"/>
        <v/>
      </c>
      <c r="BW60" s="74" t="str">
        <f t="shared" si="3"/>
        <v/>
      </c>
      <c r="BX60" s="243"/>
      <c r="BY60" s="244"/>
      <c r="CP60" s="63"/>
      <c r="CQ60" s="22"/>
      <c r="CR60" s="22"/>
      <c r="CS60" s="64"/>
      <c r="DI60" s="34" t="str">
        <f t="shared" si="14"/>
        <v/>
      </c>
      <c r="DP60" s="18" t="str">
        <f t="shared" si="15"/>
        <v/>
      </c>
      <c r="DQ60" s="14" t="str">
        <f t="shared" si="4"/>
        <v/>
      </c>
      <c r="DR60" s="19" t="str">
        <f t="shared" si="5"/>
        <v/>
      </c>
      <c r="DS60" s="265" t="str">
        <f>IFERROR(LOOKUP(B60,#REF!,#REF!),"")</f>
        <v/>
      </c>
      <c r="DT60" s="294"/>
      <c r="DU60" s="25" t="str">
        <f t="shared" si="6"/>
        <v/>
      </c>
      <c r="DV60" s="25" t="str">
        <f t="shared" si="16"/>
        <v/>
      </c>
      <c r="DW60" s="31" t="str">
        <f t="shared" si="17"/>
        <v/>
      </c>
    </row>
    <row r="61" spans="1:127" x14ac:dyDescent="0.3">
      <c r="A61" s="264">
        <v>59</v>
      </c>
      <c r="B61" s="12" t="str">
        <f>IF(C61="","",'Critical Info &amp; Checklist'!$G$11&amp;"_"&amp;TEXT('New Data Sheet'!A61,"000")&amp;IF(ISBLANK('Sample Information'!C69),"","_"&amp;'Sample Information'!C69)&amp;IF(ISBLANK('Sample Information'!D69),"","_"&amp;'Sample Information'!D69)&amp;"_"&amp;C61)</f>
        <v/>
      </c>
      <c r="C61" s="24" t="str">
        <f>IF(ISBLANK('Sample Information'!B69),"",'Sample Information'!B69)</f>
        <v/>
      </c>
      <c r="D61" s="13" t="str">
        <f>IF(ISBLANK('Sample Information'!E69),"",'Sample Information'!E69)</f>
        <v/>
      </c>
      <c r="E61" s="13" t="str">
        <f>IF(ISBLANK('Sample Information'!D69),"",'Sample Information'!D69)</f>
        <v>C08</v>
      </c>
      <c r="F61" s="13" t="str">
        <f>IF(ISBLANK('Sample Information'!U69),"Not provided",'Sample Information'!U69)</f>
        <v>Not provided</v>
      </c>
      <c r="V61" s="70" t="str">
        <f t="shared" si="7"/>
        <v/>
      </c>
      <c r="W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1" s="63"/>
      <c r="AN61" s="22" t="str">
        <f t="shared" si="8"/>
        <v/>
      </c>
      <c r="AO61" s="22" t="str">
        <f t="shared" si="9"/>
        <v/>
      </c>
      <c r="AP61" s="22" t="str">
        <f t="shared" si="10"/>
        <v/>
      </c>
      <c r="BF61" s="70" t="str">
        <f t="shared" si="0"/>
        <v/>
      </c>
      <c r="BJ61" s="71" t="str">
        <f t="shared" si="1"/>
        <v/>
      </c>
      <c r="BK61" s="71" t="str">
        <f t="shared" si="11"/>
        <v/>
      </c>
      <c r="BL61" s="71" t="str">
        <f t="shared" si="12"/>
        <v/>
      </c>
      <c r="BU61" s="74" t="str">
        <f t="shared" si="2"/>
        <v/>
      </c>
      <c r="BV61" s="74" t="str">
        <f t="shared" si="13"/>
        <v/>
      </c>
      <c r="BW61" s="74" t="str">
        <f t="shared" si="3"/>
        <v/>
      </c>
      <c r="BX61" s="243"/>
      <c r="BY61" s="244"/>
      <c r="CP61" s="63"/>
      <c r="CQ61" s="22"/>
      <c r="CR61" s="22"/>
      <c r="CS61" s="64"/>
      <c r="DI61" s="34" t="str">
        <f t="shared" si="14"/>
        <v/>
      </c>
      <c r="DP61" s="18" t="str">
        <f t="shared" si="15"/>
        <v/>
      </c>
      <c r="DQ61" s="14" t="str">
        <f t="shared" si="4"/>
        <v/>
      </c>
      <c r="DR61" s="19" t="str">
        <f t="shared" si="5"/>
        <v/>
      </c>
      <c r="DS61" s="265" t="str">
        <f>IFERROR(LOOKUP(B61,#REF!,#REF!),"")</f>
        <v/>
      </c>
      <c r="DT61" s="294"/>
      <c r="DU61" s="25" t="str">
        <f t="shared" si="6"/>
        <v/>
      </c>
      <c r="DV61" s="25" t="str">
        <f t="shared" si="16"/>
        <v/>
      </c>
      <c r="DW61" s="31" t="str">
        <f t="shared" si="17"/>
        <v/>
      </c>
    </row>
    <row r="62" spans="1:127" x14ac:dyDescent="0.3">
      <c r="A62" s="264">
        <v>60</v>
      </c>
      <c r="B62" s="12" t="str">
        <f>IF(C62="","",'Critical Info &amp; Checklist'!$G$11&amp;"_"&amp;TEXT('New Data Sheet'!A62,"000")&amp;IF(ISBLANK('Sample Information'!C70),"","_"&amp;'Sample Information'!C70)&amp;IF(ISBLANK('Sample Information'!D70),"","_"&amp;'Sample Information'!D70)&amp;"_"&amp;C62)</f>
        <v/>
      </c>
      <c r="C62" s="24" t="str">
        <f>IF(ISBLANK('Sample Information'!B70),"",'Sample Information'!B70)</f>
        <v/>
      </c>
      <c r="D62" s="13" t="str">
        <f>IF(ISBLANK('Sample Information'!E70),"",'Sample Information'!E70)</f>
        <v/>
      </c>
      <c r="E62" s="13" t="str">
        <f>IF(ISBLANK('Sample Information'!D70),"",'Sample Information'!D70)</f>
        <v>D08</v>
      </c>
      <c r="F62" s="13" t="str">
        <f>IF(ISBLANK('Sample Information'!U70),"Not provided",'Sample Information'!U70)</f>
        <v>Not provided</v>
      </c>
      <c r="V62" s="70" t="str">
        <f t="shared" si="7"/>
        <v/>
      </c>
      <c r="W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2" s="63"/>
      <c r="AN62" s="22" t="str">
        <f t="shared" si="8"/>
        <v/>
      </c>
      <c r="AO62" s="22" t="str">
        <f t="shared" si="9"/>
        <v/>
      </c>
      <c r="AP62" s="22" t="str">
        <f t="shared" si="10"/>
        <v/>
      </c>
      <c r="BF62" s="70" t="str">
        <f t="shared" si="0"/>
        <v/>
      </c>
      <c r="BJ62" s="71" t="str">
        <f t="shared" si="1"/>
        <v/>
      </c>
      <c r="BK62" s="71" t="str">
        <f t="shared" si="11"/>
        <v/>
      </c>
      <c r="BL62" s="71" t="str">
        <f t="shared" si="12"/>
        <v/>
      </c>
      <c r="BU62" s="74" t="str">
        <f t="shared" si="2"/>
        <v/>
      </c>
      <c r="BV62" s="74" t="str">
        <f t="shared" si="13"/>
        <v/>
      </c>
      <c r="BW62" s="74" t="str">
        <f t="shared" si="3"/>
        <v/>
      </c>
      <c r="BX62" s="243"/>
      <c r="BY62" s="244"/>
      <c r="CP62" s="63"/>
      <c r="CQ62" s="22"/>
      <c r="CR62" s="22"/>
      <c r="CS62" s="64"/>
      <c r="DI62" s="34" t="str">
        <f t="shared" si="14"/>
        <v/>
      </c>
      <c r="DP62" s="18" t="str">
        <f t="shared" si="15"/>
        <v/>
      </c>
      <c r="DQ62" s="14" t="str">
        <f t="shared" si="4"/>
        <v/>
      </c>
      <c r="DR62" s="19" t="str">
        <f t="shared" si="5"/>
        <v/>
      </c>
      <c r="DS62" s="265" t="str">
        <f>IFERROR(LOOKUP(B62,#REF!,#REF!),"")</f>
        <v/>
      </c>
      <c r="DT62" s="294"/>
      <c r="DU62" s="25" t="str">
        <f t="shared" si="6"/>
        <v/>
      </c>
      <c r="DV62" s="25" t="str">
        <f t="shared" si="16"/>
        <v/>
      </c>
      <c r="DW62" s="31" t="str">
        <f t="shared" si="17"/>
        <v/>
      </c>
    </row>
    <row r="63" spans="1:127" x14ac:dyDescent="0.3">
      <c r="A63" s="264">
        <v>61</v>
      </c>
      <c r="B63" s="12" t="str">
        <f>IF(C63="","",'Critical Info &amp; Checklist'!$G$11&amp;"_"&amp;TEXT('New Data Sheet'!A63,"000")&amp;IF(ISBLANK('Sample Information'!C71),"","_"&amp;'Sample Information'!C71)&amp;IF(ISBLANK('Sample Information'!D71),"","_"&amp;'Sample Information'!D71)&amp;"_"&amp;C63)</f>
        <v/>
      </c>
      <c r="C63" s="24" t="str">
        <f>IF(ISBLANK('Sample Information'!B71),"",'Sample Information'!B71)</f>
        <v/>
      </c>
      <c r="D63" s="13" t="str">
        <f>IF(ISBLANK('Sample Information'!E71),"",'Sample Information'!E71)</f>
        <v/>
      </c>
      <c r="E63" s="13" t="str">
        <f>IF(ISBLANK('Sample Information'!D71),"",'Sample Information'!D71)</f>
        <v>E08</v>
      </c>
      <c r="F63" s="13" t="str">
        <f>IF(ISBLANK('Sample Information'!U71),"Not provided",'Sample Information'!U71)</f>
        <v>Not provided</v>
      </c>
      <c r="V63" s="70" t="str">
        <f t="shared" si="7"/>
        <v/>
      </c>
      <c r="W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3" s="63"/>
      <c r="AN63" s="22" t="str">
        <f t="shared" si="8"/>
        <v/>
      </c>
      <c r="AO63" s="22" t="str">
        <f t="shared" si="9"/>
        <v/>
      </c>
      <c r="AP63" s="22" t="str">
        <f t="shared" si="10"/>
        <v/>
      </c>
      <c r="BF63" s="70" t="str">
        <f t="shared" si="0"/>
        <v/>
      </c>
      <c r="BJ63" s="71" t="str">
        <f t="shared" si="1"/>
        <v/>
      </c>
      <c r="BK63" s="71" t="str">
        <f t="shared" si="11"/>
        <v/>
      </c>
      <c r="BL63" s="71" t="str">
        <f t="shared" si="12"/>
        <v/>
      </c>
      <c r="BU63" s="74" t="str">
        <f t="shared" si="2"/>
        <v/>
      </c>
      <c r="BV63" s="74" t="str">
        <f t="shared" si="13"/>
        <v/>
      </c>
      <c r="BW63" s="74" t="str">
        <f t="shared" si="3"/>
        <v/>
      </c>
      <c r="BX63" s="243"/>
      <c r="BY63" s="244"/>
      <c r="CP63" s="63"/>
      <c r="CQ63" s="22"/>
      <c r="CR63" s="22"/>
      <c r="CS63" s="64"/>
      <c r="DI63" s="34" t="str">
        <f t="shared" si="14"/>
        <v/>
      </c>
      <c r="DP63" s="18" t="str">
        <f t="shared" si="15"/>
        <v/>
      </c>
      <c r="DQ63" s="14" t="str">
        <f t="shared" si="4"/>
        <v/>
      </c>
      <c r="DR63" s="19" t="str">
        <f t="shared" si="5"/>
        <v/>
      </c>
      <c r="DS63" s="265" t="str">
        <f>IFERROR(LOOKUP(B63,#REF!,#REF!),"")</f>
        <v/>
      </c>
      <c r="DT63" s="294"/>
      <c r="DU63" s="25" t="str">
        <f t="shared" si="6"/>
        <v/>
      </c>
      <c r="DV63" s="25" t="str">
        <f t="shared" si="16"/>
        <v/>
      </c>
      <c r="DW63" s="31" t="str">
        <f t="shared" si="17"/>
        <v/>
      </c>
    </row>
    <row r="64" spans="1:127" x14ac:dyDescent="0.3">
      <c r="A64" s="264">
        <v>62</v>
      </c>
      <c r="B64" s="12" t="str">
        <f>IF(C64="","",'Critical Info &amp; Checklist'!$G$11&amp;"_"&amp;TEXT('New Data Sheet'!A64,"000")&amp;IF(ISBLANK('Sample Information'!C72),"","_"&amp;'Sample Information'!C72)&amp;IF(ISBLANK('Sample Information'!D72),"","_"&amp;'Sample Information'!D72)&amp;"_"&amp;C64)</f>
        <v/>
      </c>
      <c r="C64" s="24" t="str">
        <f>IF(ISBLANK('Sample Information'!B72),"",'Sample Information'!B72)</f>
        <v/>
      </c>
      <c r="D64" s="13" t="str">
        <f>IF(ISBLANK('Sample Information'!E72),"",'Sample Information'!E72)</f>
        <v/>
      </c>
      <c r="E64" s="13" t="str">
        <f>IF(ISBLANK('Sample Information'!D72),"",'Sample Information'!D72)</f>
        <v>F08</v>
      </c>
      <c r="F64" s="13" t="str">
        <f>IF(ISBLANK('Sample Information'!U72),"Not provided",'Sample Information'!U72)</f>
        <v>Not provided</v>
      </c>
      <c r="V64" s="70" t="str">
        <f t="shared" si="7"/>
        <v/>
      </c>
      <c r="W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4" s="63"/>
      <c r="AN64" s="22" t="str">
        <f t="shared" si="8"/>
        <v/>
      </c>
      <c r="AO64" s="22" t="str">
        <f t="shared" si="9"/>
        <v/>
      </c>
      <c r="AP64" s="22" t="str">
        <f t="shared" si="10"/>
        <v/>
      </c>
      <c r="BF64" s="70" t="str">
        <f t="shared" si="0"/>
        <v/>
      </c>
      <c r="BJ64" s="71" t="str">
        <f t="shared" si="1"/>
        <v/>
      </c>
      <c r="BK64" s="71" t="str">
        <f t="shared" si="11"/>
        <v/>
      </c>
      <c r="BL64" s="71" t="str">
        <f t="shared" si="12"/>
        <v/>
      </c>
      <c r="BU64" s="74" t="str">
        <f t="shared" si="2"/>
        <v/>
      </c>
      <c r="BV64" s="74" t="str">
        <f t="shared" si="13"/>
        <v/>
      </c>
      <c r="BW64" s="74" t="str">
        <f t="shared" si="3"/>
        <v/>
      </c>
      <c r="BX64" s="243"/>
      <c r="BY64" s="244"/>
      <c r="CP64" s="63"/>
      <c r="CQ64" s="22"/>
      <c r="CR64" s="22"/>
      <c r="CS64" s="64"/>
      <c r="DI64" s="34" t="str">
        <f t="shared" si="14"/>
        <v/>
      </c>
      <c r="DP64" s="18" t="str">
        <f t="shared" si="15"/>
        <v/>
      </c>
      <c r="DQ64" s="14" t="str">
        <f t="shared" si="4"/>
        <v/>
      </c>
      <c r="DR64" s="19" t="str">
        <f t="shared" si="5"/>
        <v/>
      </c>
      <c r="DS64" s="265" t="str">
        <f>IFERROR(LOOKUP(B64,#REF!,#REF!),"")</f>
        <v/>
      </c>
      <c r="DT64" s="294"/>
      <c r="DU64" s="25" t="str">
        <f t="shared" si="6"/>
        <v/>
      </c>
      <c r="DV64" s="25" t="str">
        <f t="shared" si="16"/>
        <v/>
      </c>
      <c r="DW64" s="31" t="str">
        <f t="shared" si="17"/>
        <v/>
      </c>
    </row>
    <row r="65" spans="1:127" x14ac:dyDescent="0.3">
      <c r="A65" s="264">
        <v>63</v>
      </c>
      <c r="B65" s="12" t="str">
        <f>IF(C65="","",'Critical Info &amp; Checklist'!$G$11&amp;"_"&amp;TEXT('New Data Sheet'!A65,"000")&amp;IF(ISBLANK('Sample Information'!C73),"","_"&amp;'Sample Information'!C73)&amp;IF(ISBLANK('Sample Information'!D73),"","_"&amp;'Sample Information'!D73)&amp;"_"&amp;C65)</f>
        <v/>
      </c>
      <c r="C65" s="24" t="str">
        <f>IF(ISBLANK('Sample Information'!B73),"",'Sample Information'!B73)</f>
        <v/>
      </c>
      <c r="D65" s="13" t="str">
        <f>IF(ISBLANK('Sample Information'!E73),"",'Sample Information'!E73)</f>
        <v/>
      </c>
      <c r="E65" s="13" t="str">
        <f>IF(ISBLANK('Sample Information'!D73),"",'Sample Information'!D73)</f>
        <v>G08</v>
      </c>
      <c r="F65" s="13" t="str">
        <f>IF(ISBLANK('Sample Information'!U73),"Not provided",'Sample Information'!U73)</f>
        <v>Not provided</v>
      </c>
      <c r="V65" s="70" t="str">
        <f t="shared" si="7"/>
        <v/>
      </c>
      <c r="W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5" s="63"/>
      <c r="AN65" s="22" t="str">
        <f t="shared" si="8"/>
        <v/>
      </c>
      <c r="AO65" s="22" t="str">
        <f t="shared" si="9"/>
        <v/>
      </c>
      <c r="AP65" s="22" t="str">
        <f t="shared" si="10"/>
        <v/>
      </c>
      <c r="BF65" s="70" t="str">
        <f t="shared" si="0"/>
        <v/>
      </c>
      <c r="BJ65" s="71" t="str">
        <f t="shared" si="1"/>
        <v/>
      </c>
      <c r="BK65" s="71" t="str">
        <f t="shared" si="11"/>
        <v/>
      </c>
      <c r="BL65" s="71" t="str">
        <f t="shared" si="12"/>
        <v/>
      </c>
      <c r="BU65" s="74" t="str">
        <f t="shared" si="2"/>
        <v/>
      </c>
      <c r="BV65" s="74" t="str">
        <f t="shared" si="13"/>
        <v/>
      </c>
      <c r="BW65" s="74" t="str">
        <f t="shared" si="3"/>
        <v/>
      </c>
      <c r="BX65" s="243"/>
      <c r="BY65" s="244"/>
      <c r="CP65" s="63"/>
      <c r="CQ65" s="22"/>
      <c r="CR65" s="22"/>
      <c r="CS65" s="64"/>
      <c r="DI65" s="34" t="str">
        <f t="shared" si="14"/>
        <v/>
      </c>
      <c r="DP65" s="18" t="str">
        <f t="shared" si="15"/>
        <v/>
      </c>
      <c r="DQ65" s="14" t="str">
        <f t="shared" si="4"/>
        <v/>
      </c>
      <c r="DR65" s="19" t="str">
        <f t="shared" si="5"/>
        <v/>
      </c>
      <c r="DS65" s="265" t="str">
        <f>IFERROR(LOOKUP(B65,#REF!,#REF!),"")</f>
        <v/>
      </c>
      <c r="DT65" s="294"/>
      <c r="DU65" s="25" t="str">
        <f t="shared" si="6"/>
        <v/>
      </c>
      <c r="DV65" s="25" t="str">
        <f t="shared" si="16"/>
        <v/>
      </c>
      <c r="DW65" s="31" t="str">
        <f t="shared" si="17"/>
        <v/>
      </c>
    </row>
    <row r="66" spans="1:127" x14ac:dyDescent="0.3">
      <c r="A66" s="264">
        <v>64</v>
      </c>
      <c r="B66" s="12" t="str">
        <f>IF(C66="","",'Critical Info &amp; Checklist'!$G$11&amp;"_"&amp;TEXT('New Data Sheet'!A66,"000")&amp;IF(ISBLANK('Sample Information'!C74),"","_"&amp;'Sample Information'!C74)&amp;IF(ISBLANK('Sample Information'!D74),"","_"&amp;'Sample Information'!D74)&amp;"_"&amp;C66)</f>
        <v/>
      </c>
      <c r="C66" s="24" t="str">
        <f>IF(ISBLANK('Sample Information'!B74),"",'Sample Information'!B74)</f>
        <v/>
      </c>
      <c r="D66" s="13" t="str">
        <f>IF(ISBLANK('Sample Information'!E74),"",'Sample Information'!E74)</f>
        <v/>
      </c>
      <c r="E66" s="13" t="str">
        <f>IF(ISBLANK('Sample Information'!D74),"",'Sample Information'!D74)</f>
        <v>H08</v>
      </c>
      <c r="F66" s="13" t="str">
        <f>IF(ISBLANK('Sample Information'!U74),"Not provided",'Sample Information'!U74)</f>
        <v>Not provided</v>
      </c>
      <c r="V66" s="70" t="str">
        <f t="shared" si="7"/>
        <v/>
      </c>
      <c r="W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6" s="63"/>
      <c r="AN66" s="22" t="str">
        <f t="shared" si="8"/>
        <v/>
      </c>
      <c r="AO66" s="22" t="str">
        <f t="shared" si="9"/>
        <v/>
      </c>
      <c r="AP66" s="22" t="str">
        <f t="shared" si="10"/>
        <v/>
      </c>
      <c r="BF66" s="70" t="str">
        <f t="shared" si="0"/>
        <v/>
      </c>
      <c r="BJ66" s="71" t="str">
        <f t="shared" si="1"/>
        <v/>
      </c>
      <c r="BK66" s="71" t="str">
        <f t="shared" si="11"/>
        <v/>
      </c>
      <c r="BL66" s="71" t="str">
        <f t="shared" si="12"/>
        <v/>
      </c>
      <c r="BU66" s="74" t="str">
        <f t="shared" si="2"/>
        <v/>
      </c>
      <c r="BV66" s="74" t="str">
        <f t="shared" si="13"/>
        <v/>
      </c>
      <c r="BW66" s="74" t="str">
        <f t="shared" si="3"/>
        <v/>
      </c>
      <c r="BX66" s="243"/>
      <c r="BY66" s="244"/>
      <c r="CP66" s="63"/>
      <c r="CQ66" s="22"/>
      <c r="CR66" s="22"/>
      <c r="CS66" s="64"/>
      <c r="DI66" s="34" t="str">
        <f t="shared" si="14"/>
        <v/>
      </c>
      <c r="DP66" s="18" t="str">
        <f t="shared" si="15"/>
        <v/>
      </c>
      <c r="DQ66" s="14" t="str">
        <f t="shared" si="4"/>
        <v/>
      </c>
      <c r="DR66" s="19" t="str">
        <f t="shared" si="5"/>
        <v/>
      </c>
      <c r="DS66" s="265" t="str">
        <f>IFERROR(LOOKUP(B66,#REF!,#REF!),"")</f>
        <v/>
      </c>
      <c r="DT66" s="294"/>
      <c r="DU66" s="25" t="str">
        <f t="shared" si="6"/>
        <v/>
      </c>
      <c r="DV66" s="25" t="str">
        <f t="shared" si="16"/>
        <v/>
      </c>
      <c r="DW66" s="31" t="str">
        <f t="shared" si="17"/>
        <v/>
      </c>
    </row>
    <row r="67" spans="1:127" x14ac:dyDescent="0.3">
      <c r="A67" s="264">
        <v>65</v>
      </c>
      <c r="B67" s="12" t="str">
        <f>IF(C67="","",'Critical Info &amp; Checklist'!$G$11&amp;"_"&amp;TEXT('New Data Sheet'!A67,"000")&amp;IF(ISBLANK('Sample Information'!C75),"","_"&amp;'Sample Information'!C75)&amp;IF(ISBLANK('Sample Information'!D75),"","_"&amp;'Sample Information'!D75)&amp;"_"&amp;C67)</f>
        <v/>
      </c>
      <c r="C67" s="24" t="str">
        <f>IF(ISBLANK('Sample Information'!B75),"",'Sample Information'!B75)</f>
        <v/>
      </c>
      <c r="D67" s="13" t="str">
        <f>IF(ISBLANK('Sample Information'!E75),"",'Sample Information'!E75)</f>
        <v/>
      </c>
      <c r="E67" s="13" t="str">
        <f>IF(ISBLANK('Sample Information'!D75),"",'Sample Information'!D75)</f>
        <v>A09</v>
      </c>
      <c r="F67" s="13" t="str">
        <f>IF(ISBLANK('Sample Information'!U75),"Not provided",'Sample Information'!U75)</f>
        <v>Not provided</v>
      </c>
      <c r="V67" s="70" t="str">
        <f t="shared" si="7"/>
        <v/>
      </c>
      <c r="W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7" s="63"/>
      <c r="AN67" s="22" t="str">
        <f t="shared" si="8"/>
        <v/>
      </c>
      <c r="AO67" s="22" t="str">
        <f t="shared" si="9"/>
        <v/>
      </c>
      <c r="AP67" s="22" t="str">
        <f t="shared" si="10"/>
        <v/>
      </c>
      <c r="BF67" s="70" t="str">
        <f t="shared" ref="BF67:BF130" si="18">IF(AND(AL67&gt;0,NOT(ISBLANK(BE67))),AL67/IF(ISNUMBER(SEARCH("Tape",BE67)),5,IF(ISNUMBER(SEARCH("Bio",BE67)),1)),"")</f>
        <v/>
      </c>
      <c r="BJ67" s="71" t="str">
        <f t="shared" ref="BJ67:BJ130" si="19">IF(K67&gt;0,IF(AB67&gt;0,AB67,K67)-IF(BG67&gt;0,1)-AI67*AJ67,"")</f>
        <v/>
      </c>
      <c r="BK67" s="71" t="str">
        <f t="shared" si="11"/>
        <v/>
      </c>
      <c r="BL67" s="71" t="str">
        <f t="shared" si="12"/>
        <v/>
      </c>
      <c r="BU67" s="74" t="str">
        <f t="shared" ref="BU67:BU130" si="20">IFERROR(BS67/((AH67/BR67)*AL67),"")</f>
        <v/>
      </c>
      <c r="BV67" s="74" t="str">
        <f t="shared" ref="BV67:BV130" si="21">IF(BT67&gt;0,BT67-BU67,"")</f>
        <v/>
      </c>
      <c r="BW67" s="74" t="str">
        <f t="shared" ref="BW67:BW130" si="22">IF(BU67="","",IF(BU67&gt;(BJ67/2),"using &gt;1/2","ok"))</f>
        <v/>
      </c>
      <c r="BX67" s="243"/>
      <c r="BY67" s="244"/>
      <c r="CP67" s="63"/>
      <c r="CQ67" s="22"/>
      <c r="CR67" s="22"/>
      <c r="CS67" s="64"/>
      <c r="DI67" s="34" t="str">
        <f t="shared" si="14"/>
        <v/>
      </c>
      <c r="DP67" s="18" t="str">
        <f t="shared" si="15"/>
        <v/>
      </c>
      <c r="DQ67" s="14" t="str">
        <f t="shared" ref="DQ67:DQ130" si="23">IF(CO67&gt;0,CO67*CE67,"")</f>
        <v/>
      </c>
      <c r="DR67" s="19" t="str">
        <f t="shared" ref="DR67:DR130" si="24">IFERROR((DP67/(660*DL67))*10^6,"")</f>
        <v/>
      </c>
      <c r="DS67" s="265" t="str">
        <f>IFERROR(LOOKUP(B67,#REF!,#REF!),"")</f>
        <v/>
      </c>
      <c r="DT67" s="294"/>
      <c r="DU67" s="25" t="str">
        <f t="shared" ref="DU67:DU130" si="25">IFERROR(F67*10^6,"")</f>
        <v/>
      </c>
      <c r="DV67" s="25" t="str">
        <f t="shared" si="16"/>
        <v/>
      </c>
      <c r="DW67" s="31" t="str">
        <f t="shared" si="17"/>
        <v/>
      </c>
    </row>
    <row r="68" spans="1:127" x14ac:dyDescent="0.3">
      <c r="A68" s="264">
        <v>66</v>
      </c>
      <c r="B68" s="12" t="str">
        <f>IF(C68="","",'Critical Info &amp; Checklist'!$G$11&amp;"_"&amp;TEXT('New Data Sheet'!A68,"000")&amp;IF(ISBLANK('Sample Information'!C76),"","_"&amp;'Sample Information'!C76)&amp;IF(ISBLANK('Sample Information'!D76),"","_"&amp;'Sample Information'!D76)&amp;"_"&amp;C68)</f>
        <v/>
      </c>
      <c r="C68" s="24" t="str">
        <f>IF(ISBLANK('Sample Information'!B76),"",'Sample Information'!B76)</f>
        <v/>
      </c>
      <c r="D68" s="13" t="str">
        <f>IF(ISBLANK('Sample Information'!E76),"",'Sample Information'!E76)</f>
        <v/>
      </c>
      <c r="E68" s="13" t="str">
        <f>IF(ISBLANK('Sample Information'!D76),"",'Sample Information'!D76)</f>
        <v>B09</v>
      </c>
      <c r="F68" s="13" t="str">
        <f>IF(ISBLANK('Sample Information'!U76),"Not provided",'Sample Information'!U76)</f>
        <v>Not provided</v>
      </c>
      <c r="V68" s="70" t="str">
        <f t="shared" ref="V68:V131" si="26">IF(U68*K68&gt;0,U68*K68,"")</f>
        <v/>
      </c>
      <c r="W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8" s="63"/>
      <c r="AN68" s="22" t="str">
        <f t="shared" ref="AN68:AN110" si="27">IF(ISBLANK(AL68), "",AL68-AM68)</f>
        <v/>
      </c>
      <c r="AO68" s="22" t="str">
        <f t="shared" ref="AO68:AO110" si="28">IFERROR((AM68+AN68)/AM68,"")</f>
        <v/>
      </c>
      <c r="AP68" s="22" t="str">
        <f t="shared" ref="AP68:AP110" si="29">IF(AO68="","",AL68/AO68)</f>
        <v/>
      </c>
      <c r="BF68" s="70" t="str">
        <f t="shared" si="18"/>
        <v/>
      </c>
      <c r="BJ68" s="71" t="str">
        <f t="shared" si="19"/>
        <v/>
      </c>
      <c r="BK68" s="71" t="str">
        <f t="shared" ref="BK68:BK131" si="30">IF(AL68&gt;0,AL68,"")</f>
        <v/>
      </c>
      <c r="BL68" s="71" t="str">
        <f t="shared" ref="BL68:BL131" si="31">IFERROR(BJ68*BK68,"")</f>
        <v/>
      </c>
      <c r="BU68" s="74" t="str">
        <f t="shared" si="20"/>
        <v/>
      </c>
      <c r="BV68" s="74" t="str">
        <f t="shared" si="21"/>
        <v/>
      </c>
      <c r="BW68" s="74" t="str">
        <f t="shared" si="22"/>
        <v/>
      </c>
      <c r="BX68" s="243"/>
      <c r="BY68" s="244"/>
      <c r="CP68" s="63"/>
      <c r="CQ68" s="22"/>
      <c r="CR68" s="22"/>
      <c r="CS68" s="64"/>
      <c r="DI68" s="34" t="str">
        <f t="shared" ref="DI68:DI131" si="32">IF(ISBLANK(CY68),"",CY68)</f>
        <v/>
      </c>
      <c r="DP68" s="18" t="str">
        <f t="shared" ref="DP68:DP131" si="33">IF(DC68&gt;0,DC68*(DO68/100),"")</f>
        <v/>
      </c>
      <c r="DQ68" s="14" t="str">
        <f t="shared" si="23"/>
        <v/>
      </c>
      <c r="DR68" s="19" t="str">
        <f t="shared" si="24"/>
        <v/>
      </c>
      <c r="DS68" s="265" t="str">
        <f>IFERROR(LOOKUP(B68,#REF!,#REF!),"")</f>
        <v/>
      </c>
      <c r="DT68" s="294"/>
      <c r="DU68" s="25" t="str">
        <f t="shared" si="25"/>
        <v/>
      </c>
      <c r="DV68" s="25" t="str">
        <f t="shared" ref="DV68:DV131" si="34">IFERROR(DT68-DU68,"")</f>
        <v/>
      </c>
      <c r="DW68" s="31" t="str">
        <f t="shared" ref="DW68:DW131" si="35">IFERROR(DT68/DS68,"")</f>
        <v/>
      </c>
    </row>
    <row r="69" spans="1:127" x14ac:dyDescent="0.3">
      <c r="A69" s="264">
        <v>67</v>
      </c>
      <c r="B69" s="12" t="str">
        <f>IF(C69="","",'Critical Info &amp; Checklist'!$G$11&amp;"_"&amp;TEXT('New Data Sheet'!A69,"000")&amp;IF(ISBLANK('Sample Information'!C77),"","_"&amp;'Sample Information'!C77)&amp;IF(ISBLANK('Sample Information'!D77),"","_"&amp;'Sample Information'!D77)&amp;"_"&amp;C69)</f>
        <v/>
      </c>
      <c r="C69" s="24" t="str">
        <f>IF(ISBLANK('Sample Information'!B77),"",'Sample Information'!B77)</f>
        <v/>
      </c>
      <c r="D69" s="13" t="str">
        <f>IF(ISBLANK('Sample Information'!E77),"",'Sample Information'!E77)</f>
        <v/>
      </c>
      <c r="E69" s="13" t="str">
        <f>IF(ISBLANK('Sample Information'!D77),"",'Sample Information'!D77)</f>
        <v>C09</v>
      </c>
      <c r="F69" s="13" t="str">
        <f>IF(ISBLANK('Sample Information'!U77),"Not provided",'Sample Information'!U77)</f>
        <v>Not provided</v>
      </c>
      <c r="V69" s="70" t="str">
        <f t="shared" si="26"/>
        <v/>
      </c>
      <c r="W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9" s="63"/>
      <c r="AN69" s="22" t="str">
        <f t="shared" si="27"/>
        <v/>
      </c>
      <c r="AO69" s="22" t="str">
        <f t="shared" si="28"/>
        <v/>
      </c>
      <c r="AP69" s="22" t="str">
        <f t="shared" si="29"/>
        <v/>
      </c>
      <c r="BF69" s="70" t="str">
        <f t="shared" si="18"/>
        <v/>
      </c>
      <c r="BJ69" s="71" t="str">
        <f t="shared" si="19"/>
        <v/>
      </c>
      <c r="BK69" s="71" t="str">
        <f t="shared" si="30"/>
        <v/>
      </c>
      <c r="BL69" s="71" t="str">
        <f t="shared" si="31"/>
        <v/>
      </c>
      <c r="BU69" s="74" t="str">
        <f t="shared" si="20"/>
        <v/>
      </c>
      <c r="BV69" s="74" t="str">
        <f t="shared" si="21"/>
        <v/>
      </c>
      <c r="BW69" s="74" t="str">
        <f t="shared" si="22"/>
        <v/>
      </c>
      <c r="BX69" s="243"/>
      <c r="BY69" s="244"/>
      <c r="CP69" s="63"/>
      <c r="CQ69" s="22"/>
      <c r="CR69" s="22"/>
      <c r="CS69" s="64"/>
      <c r="DI69" s="34" t="str">
        <f t="shared" si="32"/>
        <v/>
      </c>
      <c r="DP69" s="18" t="str">
        <f t="shared" si="33"/>
        <v/>
      </c>
      <c r="DQ69" s="14" t="str">
        <f t="shared" si="23"/>
        <v/>
      </c>
      <c r="DR69" s="19" t="str">
        <f t="shared" si="24"/>
        <v/>
      </c>
      <c r="DS69" s="265" t="str">
        <f>IFERROR(LOOKUP(B69,#REF!,#REF!),"")</f>
        <v/>
      </c>
      <c r="DT69" s="294"/>
      <c r="DU69" s="25" t="str">
        <f t="shared" si="25"/>
        <v/>
      </c>
      <c r="DV69" s="25" t="str">
        <f t="shared" si="34"/>
        <v/>
      </c>
      <c r="DW69" s="31" t="str">
        <f t="shared" si="35"/>
        <v/>
      </c>
    </row>
    <row r="70" spans="1:127" x14ac:dyDescent="0.3">
      <c r="A70" s="264">
        <v>68</v>
      </c>
      <c r="B70" s="12" t="str">
        <f>IF(C70="","",'Critical Info &amp; Checklist'!$G$11&amp;"_"&amp;TEXT('New Data Sheet'!A70,"000")&amp;IF(ISBLANK('Sample Information'!C78),"","_"&amp;'Sample Information'!C78)&amp;IF(ISBLANK('Sample Information'!D78),"","_"&amp;'Sample Information'!D78)&amp;"_"&amp;C70)</f>
        <v/>
      </c>
      <c r="C70" s="24" t="str">
        <f>IF(ISBLANK('Sample Information'!B78),"",'Sample Information'!B78)</f>
        <v/>
      </c>
      <c r="D70" s="13" t="str">
        <f>IF(ISBLANK('Sample Information'!E78),"",'Sample Information'!E78)</f>
        <v/>
      </c>
      <c r="E70" s="13" t="str">
        <f>IF(ISBLANK('Sample Information'!D78),"",'Sample Information'!D78)</f>
        <v>D09</v>
      </c>
      <c r="F70" s="13" t="str">
        <f>IF(ISBLANK('Sample Information'!U78),"Not provided",'Sample Information'!U78)</f>
        <v>Not provided</v>
      </c>
      <c r="V70" s="70" t="str">
        <f t="shared" si="26"/>
        <v/>
      </c>
      <c r="W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0" s="63"/>
      <c r="AN70" s="22" t="str">
        <f t="shared" si="27"/>
        <v/>
      </c>
      <c r="AO70" s="22" t="str">
        <f t="shared" si="28"/>
        <v/>
      </c>
      <c r="AP70" s="22" t="str">
        <f t="shared" si="29"/>
        <v/>
      </c>
      <c r="BF70" s="70" t="str">
        <f t="shared" si="18"/>
        <v/>
      </c>
      <c r="BJ70" s="71" t="str">
        <f t="shared" si="19"/>
        <v/>
      </c>
      <c r="BK70" s="71" t="str">
        <f t="shared" si="30"/>
        <v/>
      </c>
      <c r="BL70" s="71" t="str">
        <f t="shared" si="31"/>
        <v/>
      </c>
      <c r="BU70" s="74" t="str">
        <f t="shared" si="20"/>
        <v/>
      </c>
      <c r="BV70" s="74" t="str">
        <f t="shared" si="21"/>
        <v/>
      </c>
      <c r="BW70" s="74" t="str">
        <f t="shared" si="22"/>
        <v/>
      </c>
      <c r="BX70" s="243"/>
      <c r="BY70" s="244"/>
      <c r="CP70" s="63"/>
      <c r="CQ70" s="22"/>
      <c r="CR70" s="22"/>
      <c r="CS70" s="64"/>
      <c r="DI70" s="34" t="str">
        <f t="shared" si="32"/>
        <v/>
      </c>
      <c r="DP70" s="18" t="str">
        <f t="shared" si="33"/>
        <v/>
      </c>
      <c r="DQ70" s="14" t="str">
        <f t="shared" si="23"/>
        <v/>
      </c>
      <c r="DR70" s="19" t="str">
        <f t="shared" si="24"/>
        <v/>
      </c>
      <c r="DS70" s="265" t="str">
        <f>IFERROR(LOOKUP(B70,#REF!,#REF!),"")</f>
        <v/>
      </c>
      <c r="DT70" s="294"/>
      <c r="DU70" s="25" t="str">
        <f t="shared" si="25"/>
        <v/>
      </c>
      <c r="DV70" s="25" t="str">
        <f t="shared" si="34"/>
        <v/>
      </c>
      <c r="DW70" s="31" t="str">
        <f t="shared" si="35"/>
        <v/>
      </c>
    </row>
    <row r="71" spans="1:127" x14ac:dyDescent="0.3">
      <c r="A71" s="264">
        <v>69</v>
      </c>
      <c r="B71" s="12" t="str">
        <f>IF(C71="","",'Critical Info &amp; Checklist'!$G$11&amp;"_"&amp;TEXT('New Data Sheet'!A71,"000")&amp;IF(ISBLANK('Sample Information'!C79),"","_"&amp;'Sample Information'!C79)&amp;IF(ISBLANK('Sample Information'!D79),"","_"&amp;'Sample Information'!D79)&amp;"_"&amp;C71)</f>
        <v/>
      </c>
      <c r="C71" s="24" t="str">
        <f>IF(ISBLANK('Sample Information'!B79),"",'Sample Information'!B79)</f>
        <v/>
      </c>
      <c r="D71" s="13" t="str">
        <f>IF(ISBLANK('Sample Information'!E79),"",'Sample Information'!E79)</f>
        <v/>
      </c>
      <c r="E71" s="13" t="str">
        <f>IF(ISBLANK('Sample Information'!D79),"",'Sample Information'!D79)</f>
        <v>E09</v>
      </c>
      <c r="F71" s="13" t="str">
        <f>IF(ISBLANK('Sample Information'!U79),"Not provided",'Sample Information'!U79)</f>
        <v>Not provided</v>
      </c>
      <c r="V71" s="70" t="str">
        <f t="shared" si="26"/>
        <v/>
      </c>
      <c r="W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1" s="63"/>
      <c r="AN71" s="22" t="str">
        <f t="shared" si="27"/>
        <v/>
      </c>
      <c r="AO71" s="22" t="str">
        <f t="shared" si="28"/>
        <v/>
      </c>
      <c r="AP71" s="22" t="str">
        <f t="shared" si="29"/>
        <v/>
      </c>
      <c r="BF71" s="70" t="str">
        <f t="shared" si="18"/>
        <v/>
      </c>
      <c r="BJ71" s="71" t="str">
        <f t="shared" si="19"/>
        <v/>
      </c>
      <c r="BK71" s="71" t="str">
        <f t="shared" si="30"/>
        <v/>
      </c>
      <c r="BL71" s="71" t="str">
        <f t="shared" si="31"/>
        <v/>
      </c>
      <c r="BU71" s="74" t="str">
        <f t="shared" si="20"/>
        <v/>
      </c>
      <c r="BV71" s="74" t="str">
        <f t="shared" si="21"/>
        <v/>
      </c>
      <c r="BW71" s="74" t="str">
        <f t="shared" si="22"/>
        <v/>
      </c>
      <c r="BX71" s="243"/>
      <c r="BY71" s="244"/>
      <c r="CP71" s="63"/>
      <c r="CQ71" s="22"/>
      <c r="CR71" s="22"/>
      <c r="CS71" s="64"/>
      <c r="DI71" s="34" t="str">
        <f t="shared" si="32"/>
        <v/>
      </c>
      <c r="DP71" s="18" t="str">
        <f t="shared" si="33"/>
        <v/>
      </c>
      <c r="DQ71" s="14" t="str">
        <f t="shared" si="23"/>
        <v/>
      </c>
      <c r="DR71" s="19" t="str">
        <f t="shared" si="24"/>
        <v/>
      </c>
      <c r="DS71" s="265" t="str">
        <f>IFERROR(LOOKUP(B71,#REF!,#REF!),"")</f>
        <v/>
      </c>
      <c r="DT71" s="294"/>
      <c r="DU71" s="25" t="str">
        <f t="shared" si="25"/>
        <v/>
      </c>
      <c r="DV71" s="25" t="str">
        <f t="shared" si="34"/>
        <v/>
      </c>
      <c r="DW71" s="31" t="str">
        <f t="shared" si="35"/>
        <v/>
      </c>
    </row>
    <row r="72" spans="1:127" x14ac:dyDescent="0.3">
      <c r="A72" s="264">
        <v>70</v>
      </c>
      <c r="B72" s="12" t="str">
        <f>IF(C72="","",'Critical Info &amp; Checklist'!$G$11&amp;"_"&amp;TEXT('New Data Sheet'!A72,"000")&amp;IF(ISBLANK('Sample Information'!C80),"","_"&amp;'Sample Information'!C80)&amp;IF(ISBLANK('Sample Information'!D80),"","_"&amp;'Sample Information'!D80)&amp;"_"&amp;C72)</f>
        <v/>
      </c>
      <c r="C72" s="24" t="str">
        <f>IF(ISBLANK('Sample Information'!B80),"",'Sample Information'!B80)</f>
        <v/>
      </c>
      <c r="D72" s="13" t="str">
        <f>IF(ISBLANK('Sample Information'!E80),"",'Sample Information'!E80)</f>
        <v/>
      </c>
      <c r="E72" s="13" t="str">
        <f>IF(ISBLANK('Sample Information'!D80),"",'Sample Information'!D80)</f>
        <v>F09</v>
      </c>
      <c r="F72" s="13" t="str">
        <f>IF(ISBLANK('Sample Information'!U80),"Not provided",'Sample Information'!U80)</f>
        <v>Not provided</v>
      </c>
      <c r="V72" s="70" t="str">
        <f t="shared" si="26"/>
        <v/>
      </c>
      <c r="W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2" s="63"/>
      <c r="AN72" s="22" t="str">
        <f t="shared" si="27"/>
        <v/>
      </c>
      <c r="AO72" s="22" t="str">
        <f t="shared" si="28"/>
        <v/>
      </c>
      <c r="AP72" s="22" t="str">
        <f t="shared" si="29"/>
        <v/>
      </c>
      <c r="BF72" s="70" t="str">
        <f t="shared" si="18"/>
        <v/>
      </c>
      <c r="BJ72" s="71" t="str">
        <f t="shared" si="19"/>
        <v/>
      </c>
      <c r="BK72" s="71" t="str">
        <f t="shared" si="30"/>
        <v/>
      </c>
      <c r="BL72" s="71" t="str">
        <f t="shared" si="31"/>
        <v/>
      </c>
      <c r="BU72" s="74" t="str">
        <f t="shared" si="20"/>
        <v/>
      </c>
      <c r="BV72" s="74" t="str">
        <f t="shared" si="21"/>
        <v/>
      </c>
      <c r="BW72" s="74" t="str">
        <f t="shared" si="22"/>
        <v/>
      </c>
      <c r="BX72" s="243"/>
      <c r="BY72" s="244"/>
      <c r="CP72" s="63"/>
      <c r="CQ72" s="22"/>
      <c r="CR72" s="22"/>
      <c r="CS72" s="64"/>
      <c r="DI72" s="34" t="str">
        <f t="shared" si="32"/>
        <v/>
      </c>
      <c r="DP72" s="18" t="str">
        <f t="shared" si="33"/>
        <v/>
      </c>
      <c r="DQ72" s="14" t="str">
        <f t="shared" si="23"/>
        <v/>
      </c>
      <c r="DR72" s="19" t="str">
        <f t="shared" si="24"/>
        <v/>
      </c>
      <c r="DS72" s="265" t="str">
        <f>IFERROR(LOOKUP(B72,#REF!,#REF!),"")</f>
        <v/>
      </c>
      <c r="DT72" s="294"/>
      <c r="DU72" s="25" t="str">
        <f t="shared" si="25"/>
        <v/>
      </c>
      <c r="DV72" s="25" t="str">
        <f t="shared" si="34"/>
        <v/>
      </c>
      <c r="DW72" s="31" t="str">
        <f t="shared" si="35"/>
        <v/>
      </c>
    </row>
    <row r="73" spans="1:127" x14ac:dyDescent="0.3">
      <c r="A73" s="264">
        <v>71</v>
      </c>
      <c r="B73" s="12" t="str">
        <f>IF(C73="","",'Critical Info &amp; Checklist'!$G$11&amp;"_"&amp;TEXT('New Data Sheet'!A73,"000")&amp;IF(ISBLANK('Sample Information'!C81),"","_"&amp;'Sample Information'!C81)&amp;IF(ISBLANK('Sample Information'!D81),"","_"&amp;'Sample Information'!D81)&amp;"_"&amp;C73)</f>
        <v/>
      </c>
      <c r="C73" s="24" t="str">
        <f>IF(ISBLANK('Sample Information'!B81),"",'Sample Information'!B81)</f>
        <v/>
      </c>
      <c r="D73" s="13" t="str">
        <f>IF(ISBLANK('Sample Information'!E81),"",'Sample Information'!E81)</f>
        <v/>
      </c>
      <c r="E73" s="13" t="str">
        <f>IF(ISBLANK('Sample Information'!D81),"",'Sample Information'!D81)</f>
        <v>G09</v>
      </c>
      <c r="F73" s="13" t="str">
        <f>IF(ISBLANK('Sample Information'!U81),"Not provided",'Sample Information'!U81)</f>
        <v>Not provided</v>
      </c>
      <c r="V73" s="70" t="str">
        <f t="shared" si="26"/>
        <v/>
      </c>
      <c r="W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3" s="63"/>
      <c r="AN73" s="22" t="str">
        <f t="shared" si="27"/>
        <v/>
      </c>
      <c r="AO73" s="22" t="str">
        <f t="shared" si="28"/>
        <v/>
      </c>
      <c r="AP73" s="22" t="str">
        <f t="shared" si="29"/>
        <v/>
      </c>
      <c r="BF73" s="70" t="str">
        <f t="shared" si="18"/>
        <v/>
      </c>
      <c r="BJ73" s="71" t="str">
        <f t="shared" si="19"/>
        <v/>
      </c>
      <c r="BK73" s="71" t="str">
        <f t="shared" si="30"/>
        <v/>
      </c>
      <c r="BL73" s="71" t="str">
        <f t="shared" si="31"/>
        <v/>
      </c>
      <c r="BU73" s="74" t="str">
        <f t="shared" si="20"/>
        <v/>
      </c>
      <c r="BV73" s="74" t="str">
        <f t="shared" si="21"/>
        <v/>
      </c>
      <c r="BW73" s="74" t="str">
        <f t="shared" si="22"/>
        <v/>
      </c>
      <c r="BX73" s="243"/>
      <c r="BY73" s="244"/>
      <c r="CP73" s="63"/>
      <c r="CQ73" s="22"/>
      <c r="CR73" s="22"/>
      <c r="CS73" s="64"/>
      <c r="DI73" s="34" t="str">
        <f t="shared" si="32"/>
        <v/>
      </c>
      <c r="DP73" s="18" t="str">
        <f t="shared" si="33"/>
        <v/>
      </c>
      <c r="DQ73" s="14" t="str">
        <f t="shared" si="23"/>
        <v/>
      </c>
      <c r="DR73" s="19" t="str">
        <f t="shared" si="24"/>
        <v/>
      </c>
      <c r="DS73" s="265" t="str">
        <f>IFERROR(LOOKUP(B73,#REF!,#REF!),"")</f>
        <v/>
      </c>
      <c r="DT73" s="294"/>
      <c r="DU73" s="25" t="str">
        <f t="shared" si="25"/>
        <v/>
      </c>
      <c r="DV73" s="25" t="str">
        <f t="shared" si="34"/>
        <v/>
      </c>
      <c r="DW73" s="31" t="str">
        <f t="shared" si="35"/>
        <v/>
      </c>
    </row>
    <row r="74" spans="1:127" x14ac:dyDescent="0.3">
      <c r="A74" s="264">
        <v>72</v>
      </c>
      <c r="B74" s="12" t="str">
        <f>IF(C74="","",'Critical Info &amp; Checklist'!$G$11&amp;"_"&amp;TEXT('New Data Sheet'!A74,"000")&amp;IF(ISBLANK('Sample Information'!C82),"","_"&amp;'Sample Information'!C82)&amp;IF(ISBLANK('Sample Information'!D82),"","_"&amp;'Sample Information'!D82)&amp;"_"&amp;C74)</f>
        <v/>
      </c>
      <c r="C74" s="24" t="str">
        <f>IF(ISBLANK('Sample Information'!B82),"",'Sample Information'!B82)</f>
        <v/>
      </c>
      <c r="D74" s="13" t="str">
        <f>IF(ISBLANK('Sample Information'!E82),"",'Sample Information'!E82)</f>
        <v/>
      </c>
      <c r="E74" s="13" t="str">
        <f>IF(ISBLANK('Sample Information'!D82),"",'Sample Information'!D82)</f>
        <v>H09</v>
      </c>
      <c r="F74" s="13" t="str">
        <f>IF(ISBLANK('Sample Information'!U82),"Not provided",'Sample Information'!U82)</f>
        <v>Not provided</v>
      </c>
      <c r="V74" s="70" t="str">
        <f t="shared" si="26"/>
        <v/>
      </c>
      <c r="W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4" s="63"/>
      <c r="AN74" s="22" t="str">
        <f t="shared" si="27"/>
        <v/>
      </c>
      <c r="AO74" s="22" t="str">
        <f t="shared" si="28"/>
        <v/>
      </c>
      <c r="AP74" s="22" t="str">
        <f t="shared" si="29"/>
        <v/>
      </c>
      <c r="BF74" s="70" t="str">
        <f t="shared" si="18"/>
        <v/>
      </c>
      <c r="BJ74" s="71" t="str">
        <f t="shared" si="19"/>
        <v/>
      </c>
      <c r="BK74" s="71" t="str">
        <f t="shared" si="30"/>
        <v/>
      </c>
      <c r="BL74" s="71" t="str">
        <f t="shared" si="31"/>
        <v/>
      </c>
      <c r="BU74" s="74" t="str">
        <f t="shared" si="20"/>
        <v/>
      </c>
      <c r="BV74" s="74" t="str">
        <f t="shared" si="21"/>
        <v/>
      </c>
      <c r="BW74" s="74" t="str">
        <f t="shared" si="22"/>
        <v/>
      </c>
      <c r="BX74" s="243"/>
      <c r="BY74" s="244"/>
      <c r="CP74" s="63"/>
      <c r="CQ74" s="22"/>
      <c r="CR74" s="22"/>
      <c r="CS74" s="64"/>
      <c r="DI74" s="34" t="str">
        <f t="shared" si="32"/>
        <v/>
      </c>
      <c r="DP74" s="18" t="str">
        <f t="shared" si="33"/>
        <v/>
      </c>
      <c r="DQ74" s="14" t="str">
        <f t="shared" si="23"/>
        <v/>
      </c>
      <c r="DR74" s="19" t="str">
        <f t="shared" si="24"/>
        <v/>
      </c>
      <c r="DS74" s="265" t="str">
        <f>IFERROR(LOOKUP(B74,#REF!,#REF!),"")</f>
        <v/>
      </c>
      <c r="DT74" s="294"/>
      <c r="DU74" s="25" t="str">
        <f t="shared" si="25"/>
        <v/>
      </c>
      <c r="DV74" s="25" t="str">
        <f t="shared" si="34"/>
        <v/>
      </c>
      <c r="DW74" s="31" t="str">
        <f t="shared" si="35"/>
        <v/>
      </c>
    </row>
    <row r="75" spans="1:127" x14ac:dyDescent="0.3">
      <c r="A75" s="264">
        <v>73</v>
      </c>
      <c r="B75" s="12" t="str">
        <f>IF(C75="","",'Critical Info &amp; Checklist'!$G$11&amp;"_"&amp;TEXT('New Data Sheet'!A75,"000")&amp;IF(ISBLANK('Sample Information'!C83),"","_"&amp;'Sample Information'!C83)&amp;IF(ISBLANK('Sample Information'!D83),"","_"&amp;'Sample Information'!D83)&amp;"_"&amp;C75)</f>
        <v/>
      </c>
      <c r="C75" s="24" t="str">
        <f>IF(ISBLANK('Sample Information'!B83),"",'Sample Information'!B83)</f>
        <v/>
      </c>
      <c r="D75" s="13" t="str">
        <f>IF(ISBLANK('Sample Information'!E83),"",'Sample Information'!E83)</f>
        <v/>
      </c>
      <c r="E75" s="13" t="str">
        <f>IF(ISBLANK('Sample Information'!D83),"",'Sample Information'!D83)</f>
        <v>A10</v>
      </c>
      <c r="F75" s="13" t="str">
        <f>IF(ISBLANK('Sample Information'!U83),"Not provided",'Sample Information'!U83)</f>
        <v>Not provided</v>
      </c>
      <c r="V75" s="70" t="str">
        <f t="shared" si="26"/>
        <v/>
      </c>
      <c r="W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5" s="63"/>
      <c r="AN75" s="22" t="str">
        <f t="shared" si="27"/>
        <v/>
      </c>
      <c r="AO75" s="22" t="str">
        <f t="shared" si="28"/>
        <v/>
      </c>
      <c r="AP75" s="22" t="str">
        <f t="shared" si="29"/>
        <v/>
      </c>
      <c r="BF75" s="70" t="str">
        <f t="shared" si="18"/>
        <v/>
      </c>
      <c r="BJ75" s="71" t="str">
        <f t="shared" si="19"/>
        <v/>
      </c>
      <c r="BK75" s="71" t="str">
        <f t="shared" si="30"/>
        <v/>
      </c>
      <c r="BL75" s="71" t="str">
        <f t="shared" si="31"/>
        <v/>
      </c>
      <c r="BU75" s="74" t="str">
        <f t="shared" si="20"/>
        <v/>
      </c>
      <c r="BV75" s="74" t="str">
        <f t="shared" si="21"/>
        <v/>
      </c>
      <c r="BW75" s="74" t="str">
        <f t="shared" si="22"/>
        <v/>
      </c>
      <c r="BX75" s="243"/>
      <c r="BY75" s="244"/>
      <c r="CP75" s="63"/>
      <c r="CQ75" s="22"/>
      <c r="CR75" s="22"/>
      <c r="CS75" s="64"/>
      <c r="DI75" s="34" t="str">
        <f t="shared" si="32"/>
        <v/>
      </c>
      <c r="DP75" s="18" t="str">
        <f t="shared" si="33"/>
        <v/>
      </c>
      <c r="DQ75" s="14" t="str">
        <f t="shared" si="23"/>
        <v/>
      </c>
      <c r="DR75" s="19" t="str">
        <f t="shared" si="24"/>
        <v/>
      </c>
      <c r="DS75" s="265" t="str">
        <f>IFERROR(LOOKUP(B75,#REF!,#REF!),"")</f>
        <v/>
      </c>
      <c r="DT75" s="294"/>
      <c r="DU75" s="25" t="str">
        <f t="shared" si="25"/>
        <v/>
      </c>
      <c r="DV75" s="25" t="str">
        <f t="shared" si="34"/>
        <v/>
      </c>
      <c r="DW75" s="31" t="str">
        <f t="shared" si="35"/>
        <v/>
      </c>
    </row>
    <row r="76" spans="1:127" x14ac:dyDescent="0.3">
      <c r="A76" s="264">
        <v>74</v>
      </c>
      <c r="B76" s="12" t="str">
        <f>IF(C76="","",'Critical Info &amp; Checklist'!$G$11&amp;"_"&amp;TEXT('New Data Sheet'!A76,"000")&amp;IF(ISBLANK('Sample Information'!C84),"","_"&amp;'Sample Information'!C84)&amp;IF(ISBLANK('Sample Information'!D84),"","_"&amp;'Sample Information'!D84)&amp;"_"&amp;C76)</f>
        <v/>
      </c>
      <c r="C76" s="24" t="str">
        <f>IF(ISBLANK('Sample Information'!B84),"",'Sample Information'!B84)</f>
        <v/>
      </c>
      <c r="D76" s="13" t="str">
        <f>IF(ISBLANK('Sample Information'!E84),"",'Sample Information'!E84)</f>
        <v/>
      </c>
      <c r="E76" s="13" t="str">
        <f>IF(ISBLANK('Sample Information'!D84),"",'Sample Information'!D84)</f>
        <v>B10</v>
      </c>
      <c r="F76" s="13" t="str">
        <f>IF(ISBLANK('Sample Information'!U84),"Not provided",'Sample Information'!U84)</f>
        <v>Not provided</v>
      </c>
      <c r="V76" s="70" t="str">
        <f t="shared" si="26"/>
        <v/>
      </c>
      <c r="W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6" s="63"/>
      <c r="AN76" s="22" t="str">
        <f t="shared" si="27"/>
        <v/>
      </c>
      <c r="AO76" s="22" t="str">
        <f t="shared" si="28"/>
        <v/>
      </c>
      <c r="AP76" s="22" t="str">
        <f t="shared" si="29"/>
        <v/>
      </c>
      <c r="BF76" s="70" t="str">
        <f t="shared" si="18"/>
        <v/>
      </c>
      <c r="BJ76" s="71" t="str">
        <f t="shared" si="19"/>
        <v/>
      </c>
      <c r="BK76" s="71" t="str">
        <f t="shared" si="30"/>
        <v/>
      </c>
      <c r="BL76" s="71" t="str">
        <f t="shared" si="31"/>
        <v/>
      </c>
      <c r="BU76" s="74" t="str">
        <f t="shared" si="20"/>
        <v/>
      </c>
      <c r="BV76" s="74" t="str">
        <f t="shared" si="21"/>
        <v/>
      </c>
      <c r="BW76" s="74" t="str">
        <f t="shared" si="22"/>
        <v/>
      </c>
      <c r="BX76" s="243"/>
      <c r="BY76" s="244"/>
      <c r="CP76" s="63"/>
      <c r="CQ76" s="22"/>
      <c r="CR76" s="22"/>
      <c r="CS76" s="64"/>
      <c r="DI76" s="34" t="str">
        <f t="shared" si="32"/>
        <v/>
      </c>
      <c r="DP76" s="18" t="str">
        <f t="shared" si="33"/>
        <v/>
      </c>
      <c r="DQ76" s="14" t="str">
        <f t="shared" si="23"/>
        <v/>
      </c>
      <c r="DR76" s="19" t="str">
        <f t="shared" si="24"/>
        <v/>
      </c>
      <c r="DS76" s="265" t="str">
        <f>IFERROR(LOOKUP(B76,#REF!,#REF!),"")</f>
        <v/>
      </c>
      <c r="DT76" s="294"/>
      <c r="DU76" s="25" t="str">
        <f t="shared" si="25"/>
        <v/>
      </c>
      <c r="DV76" s="25" t="str">
        <f t="shared" si="34"/>
        <v/>
      </c>
      <c r="DW76" s="31" t="str">
        <f t="shared" si="35"/>
        <v/>
      </c>
    </row>
    <row r="77" spans="1:127" x14ac:dyDescent="0.3">
      <c r="A77" s="264">
        <v>75</v>
      </c>
      <c r="B77" s="12" t="str">
        <f>IF(C77="","",'Critical Info &amp; Checklist'!$G$11&amp;"_"&amp;TEXT('New Data Sheet'!A77,"000")&amp;IF(ISBLANK('Sample Information'!C85),"","_"&amp;'Sample Information'!C85)&amp;IF(ISBLANK('Sample Information'!D85),"","_"&amp;'Sample Information'!D85)&amp;"_"&amp;C77)</f>
        <v/>
      </c>
      <c r="C77" s="24" t="str">
        <f>IF(ISBLANK('Sample Information'!B85),"",'Sample Information'!B85)</f>
        <v/>
      </c>
      <c r="D77" s="13" t="str">
        <f>IF(ISBLANK('Sample Information'!E85),"",'Sample Information'!E85)</f>
        <v/>
      </c>
      <c r="E77" s="13" t="str">
        <f>IF(ISBLANK('Sample Information'!D85),"",'Sample Information'!D85)</f>
        <v>C10</v>
      </c>
      <c r="F77" s="13" t="str">
        <f>IF(ISBLANK('Sample Information'!U85),"Not provided",'Sample Information'!U85)</f>
        <v>Not provided</v>
      </c>
      <c r="V77" s="70" t="str">
        <f t="shared" si="26"/>
        <v/>
      </c>
      <c r="W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7" s="63"/>
      <c r="AN77" s="22" t="str">
        <f t="shared" si="27"/>
        <v/>
      </c>
      <c r="AO77" s="22" t="str">
        <f t="shared" si="28"/>
        <v/>
      </c>
      <c r="AP77" s="22" t="str">
        <f t="shared" si="29"/>
        <v/>
      </c>
      <c r="BF77" s="70" t="str">
        <f t="shared" si="18"/>
        <v/>
      </c>
      <c r="BJ77" s="71" t="str">
        <f t="shared" si="19"/>
        <v/>
      </c>
      <c r="BK77" s="71" t="str">
        <f t="shared" si="30"/>
        <v/>
      </c>
      <c r="BL77" s="71" t="str">
        <f t="shared" si="31"/>
        <v/>
      </c>
      <c r="BU77" s="74" t="str">
        <f t="shared" si="20"/>
        <v/>
      </c>
      <c r="BV77" s="74" t="str">
        <f t="shared" si="21"/>
        <v/>
      </c>
      <c r="BW77" s="74" t="str">
        <f t="shared" si="22"/>
        <v/>
      </c>
      <c r="BX77" s="243"/>
      <c r="BY77" s="244"/>
      <c r="CP77" s="63"/>
      <c r="CQ77" s="22"/>
      <c r="CR77" s="22"/>
      <c r="CS77" s="64"/>
      <c r="DI77" s="34" t="str">
        <f t="shared" si="32"/>
        <v/>
      </c>
      <c r="DP77" s="18" t="str">
        <f t="shared" si="33"/>
        <v/>
      </c>
      <c r="DQ77" s="14" t="str">
        <f t="shared" si="23"/>
        <v/>
      </c>
      <c r="DR77" s="19" t="str">
        <f t="shared" si="24"/>
        <v/>
      </c>
      <c r="DS77" s="265" t="str">
        <f>IFERROR(LOOKUP(B77,#REF!,#REF!),"")</f>
        <v/>
      </c>
      <c r="DT77" s="294"/>
      <c r="DU77" s="25" t="str">
        <f t="shared" si="25"/>
        <v/>
      </c>
      <c r="DV77" s="25" t="str">
        <f t="shared" si="34"/>
        <v/>
      </c>
      <c r="DW77" s="31" t="str">
        <f t="shared" si="35"/>
        <v/>
      </c>
    </row>
    <row r="78" spans="1:127" x14ac:dyDescent="0.3">
      <c r="A78" s="264">
        <v>76</v>
      </c>
      <c r="B78" s="12" t="str">
        <f>IF(C78="","",'Critical Info &amp; Checklist'!$G$11&amp;"_"&amp;TEXT('New Data Sheet'!A78,"000")&amp;IF(ISBLANK('Sample Information'!C86),"","_"&amp;'Sample Information'!C86)&amp;IF(ISBLANK('Sample Information'!D86),"","_"&amp;'Sample Information'!D86)&amp;"_"&amp;C78)</f>
        <v/>
      </c>
      <c r="C78" s="24" t="str">
        <f>IF(ISBLANK('Sample Information'!B86),"",'Sample Information'!B86)</f>
        <v/>
      </c>
      <c r="D78" s="13" t="str">
        <f>IF(ISBLANK('Sample Information'!E86),"",'Sample Information'!E86)</f>
        <v/>
      </c>
      <c r="E78" s="13" t="str">
        <f>IF(ISBLANK('Sample Information'!D86),"",'Sample Information'!D86)</f>
        <v>D10</v>
      </c>
      <c r="F78" s="13" t="str">
        <f>IF(ISBLANK('Sample Information'!U86),"Not provided",'Sample Information'!U86)</f>
        <v>Not provided</v>
      </c>
      <c r="V78" s="70" t="str">
        <f t="shared" si="26"/>
        <v/>
      </c>
      <c r="W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8" s="63"/>
      <c r="AN78" s="22" t="str">
        <f t="shared" si="27"/>
        <v/>
      </c>
      <c r="AO78" s="22" t="str">
        <f t="shared" si="28"/>
        <v/>
      </c>
      <c r="AP78" s="22" t="str">
        <f t="shared" si="29"/>
        <v/>
      </c>
      <c r="BF78" s="70" t="str">
        <f t="shared" si="18"/>
        <v/>
      </c>
      <c r="BJ78" s="71" t="str">
        <f t="shared" si="19"/>
        <v/>
      </c>
      <c r="BK78" s="71" t="str">
        <f t="shared" si="30"/>
        <v/>
      </c>
      <c r="BL78" s="71" t="str">
        <f t="shared" si="31"/>
        <v/>
      </c>
      <c r="BU78" s="74" t="str">
        <f t="shared" si="20"/>
        <v/>
      </c>
      <c r="BV78" s="74" t="str">
        <f t="shared" si="21"/>
        <v/>
      </c>
      <c r="BW78" s="74" t="str">
        <f t="shared" si="22"/>
        <v/>
      </c>
      <c r="BX78" s="243"/>
      <c r="BY78" s="244"/>
      <c r="CP78" s="63"/>
      <c r="CQ78" s="22"/>
      <c r="CR78" s="22"/>
      <c r="CS78" s="64"/>
      <c r="DI78" s="34" t="str">
        <f t="shared" si="32"/>
        <v/>
      </c>
      <c r="DP78" s="18" t="str">
        <f t="shared" si="33"/>
        <v/>
      </c>
      <c r="DQ78" s="14" t="str">
        <f t="shared" si="23"/>
        <v/>
      </c>
      <c r="DR78" s="19" t="str">
        <f t="shared" si="24"/>
        <v/>
      </c>
      <c r="DS78" s="265" t="str">
        <f>IFERROR(LOOKUP(B78,#REF!,#REF!),"")</f>
        <v/>
      </c>
      <c r="DT78" s="294"/>
      <c r="DU78" s="25" t="str">
        <f t="shared" si="25"/>
        <v/>
      </c>
      <c r="DV78" s="25" t="str">
        <f t="shared" si="34"/>
        <v/>
      </c>
      <c r="DW78" s="31" t="str">
        <f t="shared" si="35"/>
        <v/>
      </c>
    </row>
    <row r="79" spans="1:127" x14ac:dyDescent="0.3">
      <c r="A79" s="264">
        <v>77</v>
      </c>
      <c r="B79" s="12" t="str">
        <f>IF(C79="","",'Critical Info &amp; Checklist'!$G$11&amp;"_"&amp;TEXT('New Data Sheet'!A79,"000")&amp;IF(ISBLANK('Sample Information'!C87),"","_"&amp;'Sample Information'!C87)&amp;IF(ISBLANK('Sample Information'!D87),"","_"&amp;'Sample Information'!D87)&amp;"_"&amp;C79)</f>
        <v/>
      </c>
      <c r="C79" s="24" t="str">
        <f>IF(ISBLANK('Sample Information'!B87),"",'Sample Information'!B87)</f>
        <v/>
      </c>
      <c r="D79" s="13" t="str">
        <f>IF(ISBLANK('Sample Information'!E87),"",'Sample Information'!E87)</f>
        <v/>
      </c>
      <c r="E79" s="13" t="str">
        <f>IF(ISBLANK('Sample Information'!D87),"",'Sample Information'!D87)</f>
        <v>E10</v>
      </c>
      <c r="F79" s="13" t="str">
        <f>IF(ISBLANK('Sample Information'!U87),"Not provided",'Sample Information'!U87)</f>
        <v>Not provided</v>
      </c>
      <c r="V79" s="70" t="str">
        <f t="shared" si="26"/>
        <v/>
      </c>
      <c r="W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9" s="63"/>
      <c r="AN79" s="22" t="str">
        <f t="shared" si="27"/>
        <v/>
      </c>
      <c r="AO79" s="22" t="str">
        <f t="shared" si="28"/>
        <v/>
      </c>
      <c r="AP79" s="22" t="str">
        <f t="shared" si="29"/>
        <v/>
      </c>
      <c r="BF79" s="70" t="str">
        <f t="shared" si="18"/>
        <v/>
      </c>
      <c r="BJ79" s="71" t="str">
        <f t="shared" si="19"/>
        <v/>
      </c>
      <c r="BK79" s="71" t="str">
        <f t="shared" si="30"/>
        <v/>
      </c>
      <c r="BL79" s="71" t="str">
        <f t="shared" si="31"/>
        <v/>
      </c>
      <c r="BU79" s="74" t="str">
        <f t="shared" si="20"/>
        <v/>
      </c>
      <c r="BV79" s="74" t="str">
        <f t="shared" si="21"/>
        <v/>
      </c>
      <c r="BW79" s="74" t="str">
        <f t="shared" si="22"/>
        <v/>
      </c>
      <c r="BX79" s="243"/>
      <c r="BY79" s="244"/>
      <c r="CP79" s="63"/>
      <c r="CQ79" s="22"/>
      <c r="CR79" s="22"/>
      <c r="CS79" s="64"/>
      <c r="DI79" s="34" t="str">
        <f t="shared" si="32"/>
        <v/>
      </c>
      <c r="DP79" s="18" t="str">
        <f t="shared" si="33"/>
        <v/>
      </c>
      <c r="DQ79" s="14" t="str">
        <f t="shared" si="23"/>
        <v/>
      </c>
      <c r="DR79" s="19" t="str">
        <f t="shared" si="24"/>
        <v/>
      </c>
      <c r="DS79" s="265" t="str">
        <f>IFERROR(LOOKUP(B79,#REF!,#REF!),"")</f>
        <v/>
      </c>
      <c r="DT79" s="294"/>
      <c r="DU79" s="25" t="str">
        <f t="shared" si="25"/>
        <v/>
      </c>
      <c r="DV79" s="25" t="str">
        <f t="shared" si="34"/>
        <v/>
      </c>
      <c r="DW79" s="31" t="str">
        <f t="shared" si="35"/>
        <v/>
      </c>
    </row>
    <row r="80" spans="1:127" x14ac:dyDescent="0.3">
      <c r="A80" s="264">
        <v>78</v>
      </c>
      <c r="B80" s="12" t="str">
        <f>IF(C80="","",'Critical Info &amp; Checklist'!$G$11&amp;"_"&amp;TEXT('New Data Sheet'!A80,"000")&amp;IF(ISBLANK('Sample Information'!C88),"","_"&amp;'Sample Information'!C88)&amp;IF(ISBLANK('Sample Information'!D88),"","_"&amp;'Sample Information'!D88)&amp;"_"&amp;C80)</f>
        <v/>
      </c>
      <c r="C80" s="24" t="str">
        <f>IF(ISBLANK('Sample Information'!B88),"",'Sample Information'!B88)</f>
        <v/>
      </c>
      <c r="D80" s="13" t="str">
        <f>IF(ISBLANK('Sample Information'!E88),"",'Sample Information'!E88)</f>
        <v/>
      </c>
      <c r="E80" s="13" t="str">
        <f>IF(ISBLANK('Sample Information'!D88),"",'Sample Information'!D88)</f>
        <v>F10</v>
      </c>
      <c r="F80" s="13" t="str">
        <f>IF(ISBLANK('Sample Information'!U88),"Not provided",'Sample Information'!U88)</f>
        <v>Not provided</v>
      </c>
      <c r="V80" s="70" t="str">
        <f t="shared" si="26"/>
        <v/>
      </c>
      <c r="W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0" s="63"/>
      <c r="AN80" s="22" t="str">
        <f t="shared" si="27"/>
        <v/>
      </c>
      <c r="AO80" s="22" t="str">
        <f t="shared" si="28"/>
        <v/>
      </c>
      <c r="AP80" s="22" t="str">
        <f t="shared" si="29"/>
        <v/>
      </c>
      <c r="BF80" s="70" t="str">
        <f t="shared" si="18"/>
        <v/>
      </c>
      <c r="BJ80" s="71" t="str">
        <f t="shared" si="19"/>
        <v/>
      </c>
      <c r="BK80" s="71" t="str">
        <f t="shared" si="30"/>
        <v/>
      </c>
      <c r="BL80" s="71" t="str">
        <f t="shared" si="31"/>
        <v/>
      </c>
      <c r="BU80" s="74" t="str">
        <f t="shared" si="20"/>
        <v/>
      </c>
      <c r="BV80" s="74" t="str">
        <f t="shared" si="21"/>
        <v/>
      </c>
      <c r="BW80" s="74" t="str">
        <f t="shared" si="22"/>
        <v/>
      </c>
      <c r="BX80" s="243"/>
      <c r="BY80" s="244"/>
      <c r="CP80" s="63"/>
      <c r="CQ80" s="22"/>
      <c r="CR80" s="22"/>
      <c r="CS80" s="64"/>
      <c r="DI80" s="34" t="str">
        <f t="shared" si="32"/>
        <v/>
      </c>
      <c r="DP80" s="18" t="str">
        <f t="shared" si="33"/>
        <v/>
      </c>
      <c r="DQ80" s="14" t="str">
        <f t="shared" si="23"/>
        <v/>
      </c>
      <c r="DR80" s="19" t="str">
        <f t="shared" si="24"/>
        <v/>
      </c>
      <c r="DS80" s="265" t="str">
        <f>IFERROR(LOOKUP(B80,#REF!,#REF!),"")</f>
        <v/>
      </c>
      <c r="DT80" s="294"/>
      <c r="DU80" s="25" t="str">
        <f t="shared" si="25"/>
        <v/>
      </c>
      <c r="DV80" s="25" t="str">
        <f t="shared" si="34"/>
        <v/>
      </c>
      <c r="DW80" s="31" t="str">
        <f t="shared" si="35"/>
        <v/>
      </c>
    </row>
    <row r="81" spans="1:127" x14ac:dyDescent="0.3">
      <c r="A81" s="264">
        <v>79</v>
      </c>
      <c r="B81" s="12" t="str">
        <f>IF(C81="","",'Critical Info &amp; Checklist'!$G$11&amp;"_"&amp;TEXT('New Data Sheet'!A81,"000")&amp;IF(ISBLANK('Sample Information'!C89),"","_"&amp;'Sample Information'!C89)&amp;IF(ISBLANK('Sample Information'!D89),"","_"&amp;'Sample Information'!D89)&amp;"_"&amp;C81)</f>
        <v/>
      </c>
      <c r="C81" s="24" t="str">
        <f>IF(ISBLANK('Sample Information'!B89),"",'Sample Information'!B89)</f>
        <v/>
      </c>
      <c r="D81" s="13" t="str">
        <f>IF(ISBLANK('Sample Information'!E89),"",'Sample Information'!E89)</f>
        <v/>
      </c>
      <c r="E81" s="13" t="str">
        <f>IF(ISBLANK('Sample Information'!D89),"",'Sample Information'!D89)</f>
        <v>G10</v>
      </c>
      <c r="F81" s="13" t="str">
        <f>IF(ISBLANK('Sample Information'!U89),"Not provided",'Sample Information'!U89)</f>
        <v>Not provided</v>
      </c>
      <c r="V81" s="70" t="str">
        <f t="shared" si="26"/>
        <v/>
      </c>
      <c r="W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1" s="63"/>
      <c r="AN81" s="22" t="str">
        <f t="shared" si="27"/>
        <v/>
      </c>
      <c r="AO81" s="22" t="str">
        <f t="shared" si="28"/>
        <v/>
      </c>
      <c r="AP81" s="22" t="str">
        <f t="shared" si="29"/>
        <v/>
      </c>
      <c r="BF81" s="70" t="str">
        <f t="shared" si="18"/>
        <v/>
      </c>
      <c r="BJ81" s="71" t="str">
        <f t="shared" si="19"/>
        <v/>
      </c>
      <c r="BK81" s="71" t="str">
        <f t="shared" si="30"/>
        <v/>
      </c>
      <c r="BL81" s="71" t="str">
        <f t="shared" si="31"/>
        <v/>
      </c>
      <c r="BU81" s="74" t="str">
        <f t="shared" si="20"/>
        <v/>
      </c>
      <c r="BV81" s="74" t="str">
        <f t="shared" si="21"/>
        <v/>
      </c>
      <c r="BW81" s="74" t="str">
        <f t="shared" si="22"/>
        <v/>
      </c>
      <c r="BX81" s="243"/>
      <c r="BY81" s="244"/>
      <c r="CP81" s="63"/>
      <c r="CQ81" s="22"/>
      <c r="CR81" s="22"/>
      <c r="CS81" s="64"/>
      <c r="DI81" s="34" t="str">
        <f t="shared" si="32"/>
        <v/>
      </c>
      <c r="DP81" s="18" t="str">
        <f t="shared" si="33"/>
        <v/>
      </c>
      <c r="DQ81" s="14" t="str">
        <f t="shared" si="23"/>
        <v/>
      </c>
      <c r="DR81" s="19" t="str">
        <f t="shared" si="24"/>
        <v/>
      </c>
      <c r="DS81" s="265" t="str">
        <f>IFERROR(LOOKUP(B81,#REF!,#REF!),"")</f>
        <v/>
      </c>
      <c r="DT81" s="294"/>
      <c r="DU81" s="25" t="str">
        <f t="shared" si="25"/>
        <v/>
      </c>
      <c r="DV81" s="25" t="str">
        <f t="shared" si="34"/>
        <v/>
      </c>
      <c r="DW81" s="31" t="str">
        <f t="shared" si="35"/>
        <v/>
      </c>
    </row>
    <row r="82" spans="1:127" x14ac:dyDescent="0.3">
      <c r="A82" s="264">
        <v>80</v>
      </c>
      <c r="B82" s="12" t="str">
        <f>IF(C82="","",'Critical Info &amp; Checklist'!$G$11&amp;"_"&amp;TEXT('New Data Sheet'!A82,"000")&amp;IF(ISBLANK('Sample Information'!C90),"","_"&amp;'Sample Information'!C90)&amp;IF(ISBLANK('Sample Information'!D90),"","_"&amp;'Sample Information'!D90)&amp;"_"&amp;C82)</f>
        <v/>
      </c>
      <c r="C82" s="24" t="str">
        <f>IF(ISBLANK('Sample Information'!B90),"",'Sample Information'!B90)</f>
        <v/>
      </c>
      <c r="D82" s="13" t="str">
        <f>IF(ISBLANK('Sample Information'!E90),"",'Sample Information'!E90)</f>
        <v/>
      </c>
      <c r="E82" s="13" t="str">
        <f>IF(ISBLANK('Sample Information'!D90),"",'Sample Information'!D90)</f>
        <v>H10</v>
      </c>
      <c r="F82" s="13" t="str">
        <f>IF(ISBLANK('Sample Information'!U90),"Not provided",'Sample Information'!U90)</f>
        <v>Not provided</v>
      </c>
      <c r="V82" s="70" t="str">
        <f t="shared" si="26"/>
        <v/>
      </c>
      <c r="W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2" s="63"/>
      <c r="AN82" s="22" t="str">
        <f t="shared" si="27"/>
        <v/>
      </c>
      <c r="AO82" s="22" t="str">
        <f t="shared" si="28"/>
        <v/>
      </c>
      <c r="AP82" s="22" t="str">
        <f t="shared" si="29"/>
        <v/>
      </c>
      <c r="BF82" s="70" t="str">
        <f t="shared" si="18"/>
        <v/>
      </c>
      <c r="BJ82" s="71" t="str">
        <f t="shared" si="19"/>
        <v/>
      </c>
      <c r="BK82" s="71" t="str">
        <f t="shared" si="30"/>
        <v/>
      </c>
      <c r="BL82" s="71" t="str">
        <f t="shared" si="31"/>
        <v/>
      </c>
      <c r="BU82" s="74" t="str">
        <f t="shared" si="20"/>
        <v/>
      </c>
      <c r="BV82" s="74" t="str">
        <f t="shared" si="21"/>
        <v/>
      </c>
      <c r="BW82" s="74" t="str">
        <f t="shared" si="22"/>
        <v/>
      </c>
      <c r="BX82" s="243"/>
      <c r="BY82" s="244"/>
      <c r="CP82" s="63"/>
      <c r="CQ82" s="22"/>
      <c r="CR82" s="22"/>
      <c r="CS82" s="64"/>
      <c r="DI82" s="34" t="str">
        <f t="shared" si="32"/>
        <v/>
      </c>
      <c r="DP82" s="18" t="str">
        <f t="shared" si="33"/>
        <v/>
      </c>
      <c r="DQ82" s="14" t="str">
        <f t="shared" si="23"/>
        <v/>
      </c>
      <c r="DR82" s="19" t="str">
        <f t="shared" si="24"/>
        <v/>
      </c>
      <c r="DS82" s="265" t="str">
        <f>IFERROR(LOOKUP(B82,#REF!,#REF!),"")</f>
        <v/>
      </c>
      <c r="DT82" s="294"/>
      <c r="DU82" s="25" t="str">
        <f t="shared" si="25"/>
        <v/>
      </c>
      <c r="DV82" s="25" t="str">
        <f t="shared" si="34"/>
        <v/>
      </c>
      <c r="DW82" s="31" t="str">
        <f t="shared" si="35"/>
        <v/>
      </c>
    </row>
    <row r="83" spans="1:127" x14ac:dyDescent="0.3">
      <c r="A83" s="264">
        <v>81</v>
      </c>
      <c r="B83" s="12" t="str">
        <f>IF(C83="","",'Critical Info &amp; Checklist'!$G$11&amp;"_"&amp;TEXT('New Data Sheet'!A83,"000")&amp;IF(ISBLANK('Sample Information'!C91),"","_"&amp;'Sample Information'!C91)&amp;IF(ISBLANK('Sample Information'!D91),"","_"&amp;'Sample Information'!D91)&amp;"_"&amp;C83)</f>
        <v/>
      </c>
      <c r="C83" s="24" t="str">
        <f>IF(ISBLANK('Sample Information'!B91),"",'Sample Information'!B91)</f>
        <v/>
      </c>
      <c r="D83" s="13" t="str">
        <f>IF(ISBLANK('Sample Information'!E91),"",'Sample Information'!E91)</f>
        <v/>
      </c>
      <c r="E83" s="13" t="str">
        <f>IF(ISBLANK('Sample Information'!D91),"",'Sample Information'!D91)</f>
        <v>A11</v>
      </c>
      <c r="F83" s="13" t="str">
        <f>IF(ISBLANK('Sample Information'!U91),"Not provided",'Sample Information'!U91)</f>
        <v>Not provided</v>
      </c>
      <c r="V83" s="70" t="str">
        <f t="shared" si="26"/>
        <v/>
      </c>
      <c r="W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3" s="63"/>
      <c r="AN83" s="22" t="str">
        <f t="shared" si="27"/>
        <v/>
      </c>
      <c r="AO83" s="22" t="str">
        <f t="shared" si="28"/>
        <v/>
      </c>
      <c r="AP83" s="22" t="str">
        <f t="shared" si="29"/>
        <v/>
      </c>
      <c r="BF83" s="70" t="str">
        <f t="shared" si="18"/>
        <v/>
      </c>
      <c r="BJ83" s="71" t="str">
        <f t="shared" si="19"/>
        <v/>
      </c>
      <c r="BK83" s="71" t="str">
        <f t="shared" si="30"/>
        <v/>
      </c>
      <c r="BL83" s="71" t="str">
        <f t="shared" si="31"/>
        <v/>
      </c>
      <c r="BU83" s="74" t="str">
        <f t="shared" si="20"/>
        <v/>
      </c>
      <c r="BV83" s="74" t="str">
        <f t="shared" si="21"/>
        <v/>
      </c>
      <c r="BW83" s="74" t="str">
        <f t="shared" si="22"/>
        <v/>
      </c>
      <c r="BX83" s="243"/>
      <c r="BY83" s="244"/>
      <c r="CP83" s="63"/>
      <c r="CQ83" s="22"/>
      <c r="CR83" s="22"/>
      <c r="CS83" s="64"/>
      <c r="DI83" s="34" t="str">
        <f t="shared" si="32"/>
        <v/>
      </c>
      <c r="DP83" s="18" t="str">
        <f t="shared" si="33"/>
        <v/>
      </c>
      <c r="DQ83" s="14" t="str">
        <f t="shared" si="23"/>
        <v/>
      </c>
      <c r="DR83" s="19" t="str">
        <f t="shared" si="24"/>
        <v/>
      </c>
      <c r="DS83" s="265" t="str">
        <f>IFERROR(LOOKUP(B83,#REF!,#REF!),"")</f>
        <v/>
      </c>
      <c r="DT83" s="294"/>
      <c r="DU83" s="25" t="str">
        <f t="shared" si="25"/>
        <v/>
      </c>
      <c r="DV83" s="25" t="str">
        <f t="shared" si="34"/>
        <v/>
      </c>
      <c r="DW83" s="31" t="str">
        <f t="shared" si="35"/>
        <v/>
      </c>
    </row>
    <row r="84" spans="1:127" x14ac:dyDescent="0.3">
      <c r="A84" s="264">
        <v>82</v>
      </c>
      <c r="B84" s="12" t="str">
        <f>IF(C84="","",'Critical Info &amp; Checklist'!$G$11&amp;"_"&amp;TEXT('New Data Sheet'!A84,"000")&amp;IF(ISBLANK('Sample Information'!C92),"","_"&amp;'Sample Information'!C92)&amp;IF(ISBLANK('Sample Information'!D92),"","_"&amp;'Sample Information'!D92)&amp;"_"&amp;C84)</f>
        <v/>
      </c>
      <c r="C84" s="24" t="str">
        <f>IF(ISBLANK('Sample Information'!B92),"",'Sample Information'!B92)</f>
        <v/>
      </c>
      <c r="D84" s="13" t="str">
        <f>IF(ISBLANK('Sample Information'!E92),"",'Sample Information'!E92)</f>
        <v/>
      </c>
      <c r="E84" s="13" t="str">
        <f>IF(ISBLANK('Sample Information'!D92),"",'Sample Information'!D92)</f>
        <v>B11</v>
      </c>
      <c r="F84" s="13" t="str">
        <f>IF(ISBLANK('Sample Information'!U92),"Not provided",'Sample Information'!U92)</f>
        <v>Not provided</v>
      </c>
      <c r="V84" s="70" t="str">
        <f t="shared" si="26"/>
        <v/>
      </c>
      <c r="W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4" s="63"/>
      <c r="AN84" s="22" t="str">
        <f t="shared" si="27"/>
        <v/>
      </c>
      <c r="AO84" s="22" t="str">
        <f t="shared" si="28"/>
        <v/>
      </c>
      <c r="AP84" s="22" t="str">
        <f t="shared" si="29"/>
        <v/>
      </c>
      <c r="BF84" s="70" t="str">
        <f t="shared" si="18"/>
        <v/>
      </c>
      <c r="BJ84" s="71" t="str">
        <f t="shared" si="19"/>
        <v/>
      </c>
      <c r="BK84" s="71" t="str">
        <f t="shared" si="30"/>
        <v/>
      </c>
      <c r="BL84" s="71" t="str">
        <f t="shared" si="31"/>
        <v/>
      </c>
      <c r="BU84" s="74" t="str">
        <f t="shared" si="20"/>
        <v/>
      </c>
      <c r="BV84" s="74" t="str">
        <f t="shared" si="21"/>
        <v/>
      </c>
      <c r="BW84" s="74" t="str">
        <f t="shared" si="22"/>
        <v/>
      </c>
      <c r="BX84" s="243"/>
      <c r="BY84" s="244"/>
      <c r="CP84" s="63"/>
      <c r="CQ84" s="22"/>
      <c r="CR84" s="22"/>
      <c r="CS84" s="64"/>
      <c r="DI84" s="34" t="str">
        <f t="shared" si="32"/>
        <v/>
      </c>
      <c r="DP84" s="18" t="str">
        <f t="shared" si="33"/>
        <v/>
      </c>
      <c r="DQ84" s="14" t="str">
        <f t="shared" si="23"/>
        <v/>
      </c>
      <c r="DR84" s="19" t="str">
        <f t="shared" si="24"/>
        <v/>
      </c>
      <c r="DS84" s="265" t="str">
        <f>IFERROR(LOOKUP(B84,#REF!,#REF!),"")</f>
        <v/>
      </c>
      <c r="DT84" s="294"/>
      <c r="DU84" s="25" t="str">
        <f t="shared" si="25"/>
        <v/>
      </c>
      <c r="DV84" s="25" t="str">
        <f t="shared" si="34"/>
        <v/>
      </c>
      <c r="DW84" s="31" t="str">
        <f t="shared" si="35"/>
        <v/>
      </c>
    </row>
    <row r="85" spans="1:127" x14ac:dyDescent="0.3">
      <c r="A85" s="264">
        <v>83</v>
      </c>
      <c r="B85" s="12" t="str">
        <f>IF(C85="","",'Critical Info &amp; Checklist'!$G$11&amp;"_"&amp;TEXT('New Data Sheet'!A85,"000")&amp;IF(ISBLANK('Sample Information'!C93),"","_"&amp;'Sample Information'!C93)&amp;IF(ISBLANK('Sample Information'!D93),"","_"&amp;'Sample Information'!D93)&amp;"_"&amp;C85)</f>
        <v/>
      </c>
      <c r="C85" s="24" t="str">
        <f>IF(ISBLANK('Sample Information'!B93),"",'Sample Information'!B93)</f>
        <v/>
      </c>
      <c r="D85" s="13" t="str">
        <f>IF(ISBLANK('Sample Information'!E93),"",'Sample Information'!E93)</f>
        <v/>
      </c>
      <c r="E85" s="13" t="str">
        <f>IF(ISBLANK('Sample Information'!D93),"",'Sample Information'!D93)</f>
        <v>C11</v>
      </c>
      <c r="F85" s="13" t="str">
        <f>IF(ISBLANK('Sample Information'!U93),"Not provided",'Sample Information'!U93)</f>
        <v>Not provided</v>
      </c>
      <c r="V85" s="70" t="str">
        <f t="shared" si="26"/>
        <v/>
      </c>
      <c r="W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5" s="63"/>
      <c r="AN85" s="22" t="str">
        <f t="shared" si="27"/>
        <v/>
      </c>
      <c r="AO85" s="22" t="str">
        <f t="shared" si="28"/>
        <v/>
      </c>
      <c r="AP85" s="22" t="str">
        <f t="shared" si="29"/>
        <v/>
      </c>
      <c r="BF85" s="70" t="str">
        <f t="shared" si="18"/>
        <v/>
      </c>
      <c r="BJ85" s="71" t="str">
        <f t="shared" si="19"/>
        <v/>
      </c>
      <c r="BK85" s="71" t="str">
        <f t="shared" si="30"/>
        <v/>
      </c>
      <c r="BL85" s="71" t="str">
        <f t="shared" si="31"/>
        <v/>
      </c>
      <c r="BU85" s="74" t="str">
        <f t="shared" si="20"/>
        <v/>
      </c>
      <c r="BV85" s="74" t="str">
        <f t="shared" si="21"/>
        <v/>
      </c>
      <c r="BW85" s="74" t="str">
        <f t="shared" si="22"/>
        <v/>
      </c>
      <c r="BX85" s="243"/>
      <c r="BY85" s="244"/>
      <c r="CP85" s="63"/>
      <c r="CQ85" s="22"/>
      <c r="CR85" s="22"/>
      <c r="CS85" s="64"/>
      <c r="DI85" s="34" t="str">
        <f t="shared" si="32"/>
        <v/>
      </c>
      <c r="DP85" s="18" t="str">
        <f t="shared" si="33"/>
        <v/>
      </c>
      <c r="DQ85" s="14" t="str">
        <f t="shared" si="23"/>
        <v/>
      </c>
      <c r="DR85" s="19" t="str">
        <f t="shared" si="24"/>
        <v/>
      </c>
      <c r="DS85" s="265" t="str">
        <f>IFERROR(LOOKUP(B85,#REF!,#REF!),"")</f>
        <v/>
      </c>
      <c r="DT85" s="294"/>
      <c r="DU85" s="25" t="str">
        <f t="shared" si="25"/>
        <v/>
      </c>
      <c r="DV85" s="25" t="str">
        <f t="shared" si="34"/>
        <v/>
      </c>
      <c r="DW85" s="31" t="str">
        <f t="shared" si="35"/>
        <v/>
      </c>
    </row>
    <row r="86" spans="1:127" x14ac:dyDescent="0.3">
      <c r="A86" s="264">
        <v>84</v>
      </c>
      <c r="B86" s="12" t="str">
        <f>IF(C86="","",'Critical Info &amp; Checklist'!$G$11&amp;"_"&amp;TEXT('New Data Sheet'!A86,"000")&amp;IF(ISBLANK('Sample Information'!C94),"","_"&amp;'Sample Information'!C94)&amp;IF(ISBLANK('Sample Information'!D94),"","_"&amp;'Sample Information'!D94)&amp;"_"&amp;C86)</f>
        <v/>
      </c>
      <c r="C86" s="24" t="str">
        <f>IF(ISBLANK('Sample Information'!B94),"",'Sample Information'!B94)</f>
        <v/>
      </c>
      <c r="D86" s="13" t="str">
        <f>IF(ISBLANK('Sample Information'!E94),"",'Sample Information'!E94)</f>
        <v/>
      </c>
      <c r="E86" s="13" t="str">
        <f>IF(ISBLANK('Sample Information'!D94),"",'Sample Information'!D94)</f>
        <v>D11</v>
      </c>
      <c r="F86" s="13" t="str">
        <f>IF(ISBLANK('Sample Information'!U94),"Not provided",'Sample Information'!U94)</f>
        <v>Not provided</v>
      </c>
      <c r="V86" s="70" t="str">
        <f t="shared" si="26"/>
        <v/>
      </c>
      <c r="W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6" s="63"/>
      <c r="AN86" s="22" t="str">
        <f t="shared" si="27"/>
        <v/>
      </c>
      <c r="AO86" s="22" t="str">
        <f t="shared" si="28"/>
        <v/>
      </c>
      <c r="AP86" s="22" t="str">
        <f t="shared" si="29"/>
        <v/>
      </c>
      <c r="BF86" s="70" t="str">
        <f t="shared" si="18"/>
        <v/>
      </c>
      <c r="BJ86" s="71" t="str">
        <f t="shared" si="19"/>
        <v/>
      </c>
      <c r="BK86" s="71" t="str">
        <f t="shared" si="30"/>
        <v/>
      </c>
      <c r="BL86" s="71" t="str">
        <f t="shared" si="31"/>
        <v/>
      </c>
      <c r="BU86" s="74" t="str">
        <f t="shared" si="20"/>
        <v/>
      </c>
      <c r="BV86" s="74" t="str">
        <f t="shared" si="21"/>
        <v/>
      </c>
      <c r="BW86" s="74" t="str">
        <f t="shared" si="22"/>
        <v/>
      </c>
      <c r="BX86" s="243"/>
      <c r="BY86" s="244"/>
      <c r="CP86" s="63"/>
      <c r="CQ86" s="22"/>
      <c r="CR86" s="22"/>
      <c r="CS86" s="64"/>
      <c r="DI86" s="34" t="str">
        <f t="shared" si="32"/>
        <v/>
      </c>
      <c r="DP86" s="18" t="str">
        <f t="shared" si="33"/>
        <v/>
      </c>
      <c r="DQ86" s="14" t="str">
        <f t="shared" si="23"/>
        <v/>
      </c>
      <c r="DR86" s="19" t="str">
        <f t="shared" si="24"/>
        <v/>
      </c>
      <c r="DS86" s="265" t="str">
        <f>IFERROR(LOOKUP(B86,#REF!,#REF!),"")</f>
        <v/>
      </c>
      <c r="DT86" s="294"/>
      <c r="DU86" s="25" t="str">
        <f t="shared" si="25"/>
        <v/>
      </c>
      <c r="DV86" s="25" t="str">
        <f t="shared" si="34"/>
        <v/>
      </c>
      <c r="DW86" s="31" t="str">
        <f t="shared" si="35"/>
        <v/>
      </c>
    </row>
    <row r="87" spans="1:127" x14ac:dyDescent="0.3">
      <c r="A87" s="264">
        <v>85</v>
      </c>
      <c r="B87" s="12" t="str">
        <f>IF(C87="","",'Critical Info &amp; Checklist'!$G$11&amp;"_"&amp;TEXT('New Data Sheet'!A87,"000")&amp;IF(ISBLANK('Sample Information'!C95),"","_"&amp;'Sample Information'!C95)&amp;IF(ISBLANK('Sample Information'!D95),"","_"&amp;'Sample Information'!D95)&amp;"_"&amp;C87)</f>
        <v/>
      </c>
      <c r="C87" s="24" t="str">
        <f>IF(ISBLANK('Sample Information'!B95),"",'Sample Information'!B95)</f>
        <v/>
      </c>
      <c r="D87" s="13" t="str">
        <f>IF(ISBLANK('Sample Information'!E95),"",'Sample Information'!E95)</f>
        <v/>
      </c>
      <c r="E87" s="13" t="str">
        <f>IF(ISBLANK('Sample Information'!D95),"",'Sample Information'!D95)</f>
        <v>E11</v>
      </c>
      <c r="F87" s="13" t="str">
        <f>IF(ISBLANK('Sample Information'!U95),"Not provided",'Sample Information'!U95)</f>
        <v>Not provided</v>
      </c>
      <c r="V87" s="70" t="str">
        <f t="shared" si="26"/>
        <v/>
      </c>
      <c r="W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7" s="63"/>
      <c r="AN87" s="22" t="str">
        <f t="shared" si="27"/>
        <v/>
      </c>
      <c r="AO87" s="22" t="str">
        <f t="shared" si="28"/>
        <v/>
      </c>
      <c r="AP87" s="22" t="str">
        <f t="shared" si="29"/>
        <v/>
      </c>
      <c r="BF87" s="70" t="str">
        <f t="shared" si="18"/>
        <v/>
      </c>
      <c r="BJ87" s="71" t="str">
        <f t="shared" si="19"/>
        <v/>
      </c>
      <c r="BK87" s="71" t="str">
        <f t="shared" si="30"/>
        <v/>
      </c>
      <c r="BL87" s="71" t="str">
        <f t="shared" si="31"/>
        <v/>
      </c>
      <c r="BU87" s="74" t="str">
        <f t="shared" si="20"/>
        <v/>
      </c>
      <c r="BV87" s="74" t="str">
        <f t="shared" si="21"/>
        <v/>
      </c>
      <c r="BW87" s="74" t="str">
        <f t="shared" si="22"/>
        <v/>
      </c>
      <c r="BX87" s="243"/>
      <c r="BY87" s="244"/>
      <c r="CP87" s="63"/>
      <c r="CQ87" s="22"/>
      <c r="CR87" s="22"/>
      <c r="CS87" s="64"/>
      <c r="DI87" s="34" t="str">
        <f t="shared" si="32"/>
        <v/>
      </c>
      <c r="DP87" s="18" t="str">
        <f t="shared" si="33"/>
        <v/>
      </c>
      <c r="DQ87" s="14" t="str">
        <f t="shared" si="23"/>
        <v/>
      </c>
      <c r="DR87" s="19" t="str">
        <f t="shared" si="24"/>
        <v/>
      </c>
      <c r="DS87" s="265" t="str">
        <f>IFERROR(LOOKUP(B87,#REF!,#REF!),"")</f>
        <v/>
      </c>
      <c r="DT87" s="294"/>
      <c r="DU87" s="25" t="str">
        <f t="shared" si="25"/>
        <v/>
      </c>
      <c r="DV87" s="25" t="str">
        <f t="shared" si="34"/>
        <v/>
      </c>
      <c r="DW87" s="31" t="str">
        <f t="shared" si="35"/>
        <v/>
      </c>
    </row>
    <row r="88" spans="1:127" x14ac:dyDescent="0.3">
      <c r="A88" s="264">
        <v>86</v>
      </c>
      <c r="B88" s="12" t="str">
        <f>IF(C88="","",'Critical Info &amp; Checklist'!$G$11&amp;"_"&amp;TEXT('New Data Sheet'!A88,"000")&amp;IF(ISBLANK('Sample Information'!C96),"","_"&amp;'Sample Information'!C96)&amp;IF(ISBLANK('Sample Information'!D96),"","_"&amp;'Sample Information'!D96)&amp;"_"&amp;C88)</f>
        <v/>
      </c>
      <c r="C88" s="24" t="str">
        <f>IF(ISBLANK('Sample Information'!B96),"",'Sample Information'!B96)</f>
        <v/>
      </c>
      <c r="D88" s="13" t="str">
        <f>IF(ISBLANK('Sample Information'!E96),"",'Sample Information'!E96)</f>
        <v/>
      </c>
      <c r="E88" s="13" t="str">
        <f>IF(ISBLANK('Sample Information'!D96),"",'Sample Information'!D96)</f>
        <v>F11</v>
      </c>
      <c r="F88" s="13" t="str">
        <f>IF(ISBLANK('Sample Information'!U96),"Not provided",'Sample Information'!U96)</f>
        <v>Not provided</v>
      </c>
      <c r="V88" s="70" t="str">
        <f t="shared" si="26"/>
        <v/>
      </c>
      <c r="W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8" s="63"/>
      <c r="AN88" s="22" t="str">
        <f t="shared" si="27"/>
        <v/>
      </c>
      <c r="AO88" s="22" t="str">
        <f t="shared" si="28"/>
        <v/>
      </c>
      <c r="AP88" s="22" t="str">
        <f t="shared" si="29"/>
        <v/>
      </c>
      <c r="BF88" s="70" t="str">
        <f t="shared" si="18"/>
        <v/>
      </c>
      <c r="BJ88" s="71" t="str">
        <f t="shared" si="19"/>
        <v/>
      </c>
      <c r="BK88" s="71" t="str">
        <f t="shared" si="30"/>
        <v/>
      </c>
      <c r="BL88" s="71" t="str">
        <f t="shared" si="31"/>
        <v/>
      </c>
      <c r="BU88" s="74" t="str">
        <f t="shared" si="20"/>
        <v/>
      </c>
      <c r="BV88" s="74" t="str">
        <f t="shared" si="21"/>
        <v/>
      </c>
      <c r="BW88" s="74" t="str">
        <f t="shared" si="22"/>
        <v/>
      </c>
      <c r="BX88" s="243"/>
      <c r="BY88" s="244"/>
      <c r="CP88" s="63"/>
      <c r="CQ88" s="22"/>
      <c r="CR88" s="22"/>
      <c r="CS88" s="64"/>
      <c r="DI88" s="34" t="str">
        <f t="shared" si="32"/>
        <v/>
      </c>
      <c r="DP88" s="18" t="str">
        <f t="shared" si="33"/>
        <v/>
      </c>
      <c r="DQ88" s="14" t="str">
        <f t="shared" si="23"/>
        <v/>
      </c>
      <c r="DR88" s="19" t="str">
        <f t="shared" si="24"/>
        <v/>
      </c>
      <c r="DS88" s="265" t="str">
        <f>IFERROR(LOOKUP(B88,#REF!,#REF!),"")</f>
        <v/>
      </c>
      <c r="DT88" s="294"/>
      <c r="DU88" s="25" t="str">
        <f t="shared" si="25"/>
        <v/>
      </c>
      <c r="DV88" s="25" t="str">
        <f t="shared" si="34"/>
        <v/>
      </c>
      <c r="DW88" s="31" t="str">
        <f t="shared" si="35"/>
        <v/>
      </c>
    </row>
    <row r="89" spans="1:127" x14ac:dyDescent="0.3">
      <c r="A89" s="264">
        <v>87</v>
      </c>
      <c r="B89" s="12" t="str">
        <f>IF(C89="","",'Critical Info &amp; Checklist'!$G$11&amp;"_"&amp;TEXT('New Data Sheet'!A89,"000")&amp;IF(ISBLANK('Sample Information'!C97),"","_"&amp;'Sample Information'!C97)&amp;IF(ISBLANK('Sample Information'!D97),"","_"&amp;'Sample Information'!D97)&amp;"_"&amp;C89)</f>
        <v/>
      </c>
      <c r="C89" s="24" t="str">
        <f>IF(ISBLANK('Sample Information'!B97),"",'Sample Information'!B97)</f>
        <v/>
      </c>
      <c r="D89" s="13" t="str">
        <f>IF(ISBLANK('Sample Information'!E97),"",'Sample Information'!E97)</f>
        <v/>
      </c>
      <c r="E89" s="13" t="str">
        <f>IF(ISBLANK('Sample Information'!D97),"",'Sample Information'!D97)</f>
        <v>G11</v>
      </c>
      <c r="F89" s="13" t="str">
        <f>IF(ISBLANK('Sample Information'!U97),"Not provided",'Sample Information'!U97)</f>
        <v>Not provided</v>
      </c>
      <c r="V89" s="70" t="str">
        <f t="shared" si="26"/>
        <v/>
      </c>
      <c r="W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9" s="63"/>
      <c r="AN89" s="22" t="str">
        <f t="shared" si="27"/>
        <v/>
      </c>
      <c r="AO89" s="22" t="str">
        <f t="shared" si="28"/>
        <v/>
      </c>
      <c r="AP89" s="22" t="str">
        <f t="shared" si="29"/>
        <v/>
      </c>
      <c r="BF89" s="70" t="str">
        <f t="shared" si="18"/>
        <v/>
      </c>
      <c r="BJ89" s="71" t="str">
        <f t="shared" si="19"/>
        <v/>
      </c>
      <c r="BK89" s="71" t="str">
        <f t="shared" si="30"/>
        <v/>
      </c>
      <c r="BL89" s="71" t="str">
        <f t="shared" si="31"/>
        <v/>
      </c>
      <c r="BU89" s="74" t="str">
        <f t="shared" si="20"/>
        <v/>
      </c>
      <c r="BV89" s="74" t="str">
        <f t="shared" si="21"/>
        <v/>
      </c>
      <c r="BW89" s="74" t="str">
        <f t="shared" si="22"/>
        <v/>
      </c>
      <c r="BX89" s="243"/>
      <c r="BY89" s="244"/>
      <c r="CP89" s="63"/>
      <c r="CQ89" s="22"/>
      <c r="CR89" s="22"/>
      <c r="CS89" s="64"/>
      <c r="DI89" s="34" t="str">
        <f t="shared" si="32"/>
        <v/>
      </c>
      <c r="DP89" s="18" t="str">
        <f t="shared" si="33"/>
        <v/>
      </c>
      <c r="DQ89" s="14" t="str">
        <f t="shared" si="23"/>
        <v/>
      </c>
      <c r="DR89" s="19" t="str">
        <f t="shared" si="24"/>
        <v/>
      </c>
      <c r="DS89" s="265" t="str">
        <f>IFERROR(LOOKUP(B89,#REF!,#REF!),"")</f>
        <v/>
      </c>
      <c r="DT89" s="294"/>
      <c r="DU89" s="25" t="str">
        <f t="shared" si="25"/>
        <v/>
      </c>
      <c r="DV89" s="25" t="str">
        <f t="shared" si="34"/>
        <v/>
      </c>
      <c r="DW89" s="31" t="str">
        <f t="shared" si="35"/>
        <v/>
      </c>
    </row>
    <row r="90" spans="1:127" x14ac:dyDescent="0.3">
      <c r="A90" s="264">
        <v>88</v>
      </c>
      <c r="B90" s="12" t="str">
        <f>IF(C90="","",'Critical Info &amp; Checklist'!$G$11&amp;"_"&amp;TEXT('New Data Sheet'!A90,"000")&amp;IF(ISBLANK('Sample Information'!C98),"","_"&amp;'Sample Information'!C98)&amp;IF(ISBLANK('Sample Information'!D98),"","_"&amp;'Sample Information'!D98)&amp;"_"&amp;C90)</f>
        <v/>
      </c>
      <c r="C90" s="24" t="str">
        <f>IF(ISBLANK('Sample Information'!B98),"",'Sample Information'!B98)</f>
        <v/>
      </c>
      <c r="D90" s="13" t="str">
        <f>IF(ISBLANK('Sample Information'!E98),"",'Sample Information'!E98)</f>
        <v/>
      </c>
      <c r="E90" s="13" t="str">
        <f>IF(ISBLANK('Sample Information'!D98),"",'Sample Information'!D98)</f>
        <v>H11</v>
      </c>
      <c r="F90" s="13" t="str">
        <f>IF(ISBLANK('Sample Information'!U98),"Not provided",'Sample Information'!U98)</f>
        <v>Not provided</v>
      </c>
      <c r="V90" s="70" t="str">
        <f t="shared" si="26"/>
        <v/>
      </c>
      <c r="W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0" s="63"/>
      <c r="AN90" s="22" t="str">
        <f t="shared" si="27"/>
        <v/>
      </c>
      <c r="AO90" s="22" t="str">
        <f t="shared" si="28"/>
        <v/>
      </c>
      <c r="AP90" s="22" t="str">
        <f t="shared" si="29"/>
        <v/>
      </c>
      <c r="BF90" s="70" t="str">
        <f t="shared" si="18"/>
        <v/>
      </c>
      <c r="BJ90" s="71" t="str">
        <f t="shared" si="19"/>
        <v/>
      </c>
      <c r="BK90" s="71" t="str">
        <f t="shared" si="30"/>
        <v/>
      </c>
      <c r="BL90" s="71" t="str">
        <f t="shared" si="31"/>
        <v/>
      </c>
      <c r="BU90" s="74" t="str">
        <f t="shared" si="20"/>
        <v/>
      </c>
      <c r="BV90" s="74" t="str">
        <f t="shared" si="21"/>
        <v/>
      </c>
      <c r="BW90" s="74" t="str">
        <f t="shared" si="22"/>
        <v/>
      </c>
      <c r="BX90" s="243"/>
      <c r="BY90" s="244"/>
      <c r="CP90" s="63"/>
      <c r="CQ90" s="22"/>
      <c r="CR90" s="22"/>
      <c r="CS90" s="64"/>
      <c r="DI90" s="34" t="str">
        <f t="shared" si="32"/>
        <v/>
      </c>
      <c r="DP90" s="18" t="str">
        <f t="shared" si="33"/>
        <v/>
      </c>
      <c r="DQ90" s="14" t="str">
        <f t="shared" si="23"/>
        <v/>
      </c>
      <c r="DR90" s="19" t="str">
        <f t="shared" si="24"/>
        <v/>
      </c>
      <c r="DS90" s="265" t="str">
        <f>IFERROR(LOOKUP(B90,#REF!,#REF!),"")</f>
        <v/>
      </c>
      <c r="DT90" s="294"/>
      <c r="DU90" s="25" t="str">
        <f t="shared" si="25"/>
        <v/>
      </c>
      <c r="DV90" s="25" t="str">
        <f t="shared" si="34"/>
        <v/>
      </c>
      <c r="DW90" s="31" t="str">
        <f t="shared" si="35"/>
        <v/>
      </c>
    </row>
    <row r="91" spans="1:127" x14ac:dyDescent="0.3">
      <c r="A91" s="264">
        <v>89</v>
      </c>
      <c r="B91" s="12" t="str">
        <f>IF(C91="","",'Critical Info &amp; Checklist'!$G$11&amp;"_"&amp;TEXT('New Data Sheet'!A91,"000")&amp;IF(ISBLANK('Sample Information'!C99),"","_"&amp;'Sample Information'!C99)&amp;IF(ISBLANK('Sample Information'!D99),"","_"&amp;'Sample Information'!D99)&amp;"_"&amp;C91)</f>
        <v/>
      </c>
      <c r="C91" s="24" t="str">
        <f>IF(ISBLANK('Sample Information'!B99),"",'Sample Information'!B99)</f>
        <v/>
      </c>
      <c r="D91" s="13" t="str">
        <f>IF(ISBLANK('Sample Information'!E99),"",'Sample Information'!E99)</f>
        <v/>
      </c>
      <c r="E91" s="13" t="str">
        <f>IF(ISBLANK('Sample Information'!D99),"",'Sample Information'!D99)</f>
        <v>A12</v>
      </c>
      <c r="F91" s="13" t="str">
        <f>IF(ISBLANK('Sample Information'!U99),"Not provided",'Sample Information'!U99)</f>
        <v>Not provided</v>
      </c>
      <c r="V91" s="70" t="str">
        <f t="shared" si="26"/>
        <v/>
      </c>
      <c r="W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1" s="63"/>
      <c r="AN91" s="22" t="str">
        <f t="shared" si="27"/>
        <v/>
      </c>
      <c r="AO91" s="22" t="str">
        <f t="shared" si="28"/>
        <v/>
      </c>
      <c r="AP91" s="22" t="str">
        <f t="shared" si="29"/>
        <v/>
      </c>
      <c r="BF91" s="70" t="str">
        <f t="shared" si="18"/>
        <v/>
      </c>
      <c r="BJ91" s="71" t="str">
        <f t="shared" si="19"/>
        <v/>
      </c>
      <c r="BK91" s="71" t="str">
        <f t="shared" si="30"/>
        <v/>
      </c>
      <c r="BL91" s="71" t="str">
        <f t="shared" si="31"/>
        <v/>
      </c>
      <c r="BU91" s="74" t="str">
        <f t="shared" si="20"/>
        <v/>
      </c>
      <c r="BV91" s="74" t="str">
        <f t="shared" si="21"/>
        <v/>
      </c>
      <c r="BW91" s="74" t="str">
        <f t="shared" si="22"/>
        <v/>
      </c>
      <c r="BX91" s="243"/>
      <c r="BY91" s="244"/>
      <c r="CP91" s="63"/>
      <c r="CQ91" s="22"/>
      <c r="CR91" s="22"/>
      <c r="CS91" s="64"/>
      <c r="DI91" s="34" t="str">
        <f t="shared" si="32"/>
        <v/>
      </c>
      <c r="DP91" s="18" t="str">
        <f t="shared" si="33"/>
        <v/>
      </c>
      <c r="DQ91" s="14" t="str">
        <f t="shared" si="23"/>
        <v/>
      </c>
      <c r="DR91" s="19" t="str">
        <f t="shared" si="24"/>
        <v/>
      </c>
      <c r="DS91" s="265" t="str">
        <f>IFERROR(LOOKUP(B91,#REF!,#REF!),"")</f>
        <v/>
      </c>
      <c r="DT91" s="294"/>
      <c r="DU91" s="25" t="str">
        <f t="shared" si="25"/>
        <v/>
      </c>
      <c r="DV91" s="25" t="str">
        <f t="shared" si="34"/>
        <v/>
      </c>
      <c r="DW91" s="31" t="str">
        <f t="shared" si="35"/>
        <v/>
      </c>
    </row>
    <row r="92" spans="1:127" x14ac:dyDescent="0.3">
      <c r="A92" s="264">
        <v>90</v>
      </c>
      <c r="B92" s="12" t="str">
        <f>IF(C92="","",'Critical Info &amp; Checklist'!$G$11&amp;"_"&amp;TEXT('New Data Sheet'!A92,"000")&amp;IF(ISBLANK('Sample Information'!C100),"","_"&amp;'Sample Information'!C100)&amp;IF(ISBLANK('Sample Information'!D100),"","_"&amp;'Sample Information'!D100)&amp;"_"&amp;C92)</f>
        <v/>
      </c>
      <c r="C92" s="24" t="str">
        <f>IF(ISBLANK('Sample Information'!B100),"",'Sample Information'!B100)</f>
        <v/>
      </c>
      <c r="D92" s="13" t="str">
        <f>IF(ISBLANK('Sample Information'!E100),"",'Sample Information'!E100)</f>
        <v/>
      </c>
      <c r="E92" s="13" t="str">
        <f>IF(ISBLANK('Sample Information'!D100),"",'Sample Information'!D100)</f>
        <v>B12</v>
      </c>
      <c r="F92" s="13" t="str">
        <f>IF(ISBLANK('Sample Information'!U100),"Not provided",'Sample Information'!U100)</f>
        <v>Not provided</v>
      </c>
      <c r="V92" s="70" t="str">
        <f t="shared" si="26"/>
        <v/>
      </c>
      <c r="W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2" s="63"/>
      <c r="AN92" s="22" t="str">
        <f t="shared" si="27"/>
        <v/>
      </c>
      <c r="AO92" s="22" t="str">
        <f t="shared" si="28"/>
        <v/>
      </c>
      <c r="AP92" s="22" t="str">
        <f t="shared" si="29"/>
        <v/>
      </c>
      <c r="BF92" s="70" t="str">
        <f t="shared" si="18"/>
        <v/>
      </c>
      <c r="BJ92" s="71" t="str">
        <f t="shared" si="19"/>
        <v/>
      </c>
      <c r="BK92" s="71" t="str">
        <f t="shared" si="30"/>
        <v/>
      </c>
      <c r="BL92" s="71" t="str">
        <f t="shared" si="31"/>
        <v/>
      </c>
      <c r="BU92" s="74" t="str">
        <f t="shared" si="20"/>
        <v/>
      </c>
      <c r="BV92" s="74" t="str">
        <f t="shared" si="21"/>
        <v/>
      </c>
      <c r="BW92" s="74" t="str">
        <f t="shared" si="22"/>
        <v/>
      </c>
      <c r="BX92" s="243"/>
      <c r="BY92" s="244"/>
      <c r="CP92" s="63"/>
      <c r="CQ92" s="22"/>
      <c r="CR92" s="22"/>
      <c r="CS92" s="64"/>
      <c r="DI92" s="34" t="str">
        <f t="shared" si="32"/>
        <v/>
      </c>
      <c r="DP92" s="18" t="str">
        <f t="shared" si="33"/>
        <v/>
      </c>
      <c r="DQ92" s="14" t="str">
        <f t="shared" si="23"/>
        <v/>
      </c>
      <c r="DR92" s="19" t="str">
        <f t="shared" si="24"/>
        <v/>
      </c>
      <c r="DS92" s="265" t="str">
        <f>IFERROR(LOOKUP(B92,#REF!,#REF!),"")</f>
        <v/>
      </c>
      <c r="DT92" s="294"/>
      <c r="DU92" s="25" t="str">
        <f t="shared" si="25"/>
        <v/>
      </c>
      <c r="DV92" s="25" t="str">
        <f t="shared" si="34"/>
        <v/>
      </c>
      <c r="DW92" s="31" t="str">
        <f t="shared" si="35"/>
        <v/>
      </c>
    </row>
    <row r="93" spans="1:127" x14ac:dyDescent="0.3">
      <c r="A93" s="264">
        <v>91</v>
      </c>
      <c r="B93" s="12" t="str">
        <f>IF(C93="","",'Critical Info &amp; Checklist'!$G$11&amp;"_"&amp;TEXT('New Data Sheet'!A93,"000")&amp;IF(ISBLANK('Sample Information'!C101),"","_"&amp;'Sample Information'!C101)&amp;IF(ISBLANK('Sample Information'!D101),"","_"&amp;'Sample Information'!D101)&amp;"_"&amp;C93)</f>
        <v/>
      </c>
      <c r="C93" s="24" t="str">
        <f>IF(ISBLANK('Sample Information'!B101),"",'Sample Information'!B101)</f>
        <v/>
      </c>
      <c r="D93" s="13" t="str">
        <f>IF(ISBLANK('Sample Information'!E101),"",'Sample Information'!E101)</f>
        <v/>
      </c>
      <c r="E93" s="13" t="str">
        <f>IF(ISBLANK('Sample Information'!D101),"",'Sample Information'!D101)</f>
        <v>C12</v>
      </c>
      <c r="F93" s="13" t="str">
        <f>IF(ISBLANK('Sample Information'!U101),"Not provided",'Sample Information'!U101)</f>
        <v>Not provided</v>
      </c>
      <c r="V93" s="70" t="str">
        <f t="shared" si="26"/>
        <v/>
      </c>
      <c r="W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3" s="63"/>
      <c r="AN93" s="22" t="str">
        <f t="shared" si="27"/>
        <v/>
      </c>
      <c r="AO93" s="22" t="str">
        <f t="shared" si="28"/>
        <v/>
      </c>
      <c r="AP93" s="22" t="str">
        <f t="shared" si="29"/>
        <v/>
      </c>
      <c r="BF93" s="70" t="str">
        <f t="shared" si="18"/>
        <v/>
      </c>
      <c r="BJ93" s="71" t="str">
        <f t="shared" si="19"/>
        <v/>
      </c>
      <c r="BK93" s="71" t="str">
        <f t="shared" si="30"/>
        <v/>
      </c>
      <c r="BL93" s="71" t="str">
        <f t="shared" si="31"/>
        <v/>
      </c>
      <c r="BU93" s="74" t="str">
        <f t="shared" si="20"/>
        <v/>
      </c>
      <c r="BV93" s="74" t="str">
        <f t="shared" si="21"/>
        <v/>
      </c>
      <c r="BW93" s="74" t="str">
        <f t="shared" si="22"/>
        <v/>
      </c>
      <c r="BX93" s="243"/>
      <c r="BY93" s="244"/>
      <c r="CP93" s="63"/>
      <c r="CQ93" s="22"/>
      <c r="CR93" s="22"/>
      <c r="CS93" s="64"/>
      <c r="DI93" s="34" t="str">
        <f t="shared" si="32"/>
        <v/>
      </c>
      <c r="DP93" s="18" t="str">
        <f t="shared" si="33"/>
        <v/>
      </c>
      <c r="DQ93" s="14" t="str">
        <f t="shared" si="23"/>
        <v/>
      </c>
      <c r="DR93" s="19" t="str">
        <f t="shared" si="24"/>
        <v/>
      </c>
      <c r="DS93" s="265" t="str">
        <f>IFERROR(LOOKUP(B93,#REF!,#REF!),"")</f>
        <v/>
      </c>
      <c r="DT93" s="294"/>
      <c r="DU93" s="25" t="str">
        <f t="shared" si="25"/>
        <v/>
      </c>
      <c r="DV93" s="25" t="str">
        <f t="shared" si="34"/>
        <v/>
      </c>
      <c r="DW93" s="31" t="str">
        <f t="shared" si="35"/>
        <v/>
      </c>
    </row>
    <row r="94" spans="1:127" x14ac:dyDescent="0.3">
      <c r="A94" s="264">
        <v>92</v>
      </c>
      <c r="B94" s="12" t="str">
        <f>IF(C94="","",'Critical Info &amp; Checklist'!$G$11&amp;"_"&amp;TEXT('New Data Sheet'!A94,"000")&amp;IF(ISBLANK('Sample Information'!C102),"","_"&amp;'Sample Information'!C102)&amp;IF(ISBLANK('Sample Information'!D102),"","_"&amp;'Sample Information'!D102)&amp;"_"&amp;C94)</f>
        <v/>
      </c>
      <c r="C94" s="24" t="str">
        <f>IF(ISBLANK('Sample Information'!B102),"",'Sample Information'!B102)</f>
        <v/>
      </c>
      <c r="D94" s="13" t="str">
        <f>IF(ISBLANK('Sample Information'!E102),"",'Sample Information'!E102)</f>
        <v/>
      </c>
      <c r="E94" s="13" t="str">
        <f>IF(ISBLANK('Sample Information'!D102),"",'Sample Information'!D102)</f>
        <v>D12</v>
      </c>
      <c r="F94" s="13" t="str">
        <f>IF(ISBLANK('Sample Information'!U102),"Not provided",'Sample Information'!U102)</f>
        <v>Not provided</v>
      </c>
      <c r="V94" s="70" t="str">
        <f t="shared" si="26"/>
        <v/>
      </c>
      <c r="W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4" s="63"/>
      <c r="AN94" s="22" t="str">
        <f t="shared" si="27"/>
        <v/>
      </c>
      <c r="AO94" s="22" t="str">
        <f t="shared" si="28"/>
        <v/>
      </c>
      <c r="AP94" s="22" t="str">
        <f t="shared" si="29"/>
        <v/>
      </c>
      <c r="BF94" s="70" t="str">
        <f t="shared" si="18"/>
        <v/>
      </c>
      <c r="BJ94" s="71" t="str">
        <f t="shared" si="19"/>
        <v/>
      </c>
      <c r="BK94" s="71" t="str">
        <f t="shared" si="30"/>
        <v/>
      </c>
      <c r="BL94" s="71" t="str">
        <f t="shared" si="31"/>
        <v/>
      </c>
      <c r="BU94" s="74" t="str">
        <f t="shared" si="20"/>
        <v/>
      </c>
      <c r="BV94" s="74" t="str">
        <f t="shared" si="21"/>
        <v/>
      </c>
      <c r="BW94" s="74" t="str">
        <f t="shared" si="22"/>
        <v/>
      </c>
      <c r="BX94" s="243"/>
      <c r="BY94" s="244"/>
      <c r="CP94" s="63"/>
      <c r="CQ94" s="22"/>
      <c r="CR94" s="22"/>
      <c r="CS94" s="64"/>
      <c r="DI94" s="34" t="str">
        <f t="shared" si="32"/>
        <v/>
      </c>
      <c r="DP94" s="18" t="str">
        <f t="shared" si="33"/>
        <v/>
      </c>
      <c r="DQ94" s="14" t="str">
        <f t="shared" si="23"/>
        <v/>
      </c>
      <c r="DR94" s="19" t="str">
        <f t="shared" si="24"/>
        <v/>
      </c>
      <c r="DS94" s="265" t="str">
        <f>IFERROR(LOOKUP(B94,#REF!,#REF!),"")</f>
        <v/>
      </c>
      <c r="DT94" s="294"/>
      <c r="DU94" s="25" t="str">
        <f t="shared" si="25"/>
        <v/>
      </c>
      <c r="DV94" s="25" t="str">
        <f t="shared" si="34"/>
        <v/>
      </c>
      <c r="DW94" s="31" t="str">
        <f t="shared" si="35"/>
        <v/>
      </c>
    </row>
    <row r="95" spans="1:127" x14ac:dyDescent="0.3">
      <c r="A95" s="264">
        <v>93</v>
      </c>
      <c r="B95" s="12" t="str">
        <f>IF(C95="","",'Critical Info &amp; Checklist'!$G$11&amp;"_"&amp;TEXT('New Data Sheet'!A95,"000")&amp;IF(ISBLANK('Sample Information'!C103),"","_"&amp;'Sample Information'!C103)&amp;IF(ISBLANK('Sample Information'!D103),"","_"&amp;'Sample Information'!D103)&amp;"_"&amp;C95)</f>
        <v/>
      </c>
      <c r="C95" s="24" t="str">
        <f>IF(ISBLANK('Sample Information'!B103),"",'Sample Information'!B103)</f>
        <v/>
      </c>
      <c r="D95" s="13" t="str">
        <f>IF(ISBLANK('Sample Information'!E103),"",'Sample Information'!E103)</f>
        <v/>
      </c>
      <c r="E95" s="13" t="str">
        <f>IF(ISBLANK('Sample Information'!D103),"",'Sample Information'!D103)</f>
        <v>E12</v>
      </c>
      <c r="F95" s="13" t="str">
        <f>IF(ISBLANK('Sample Information'!U103),"Not provided",'Sample Information'!U103)</f>
        <v>Not provided</v>
      </c>
      <c r="V95" s="70" t="str">
        <f t="shared" si="26"/>
        <v/>
      </c>
      <c r="W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5" s="63"/>
      <c r="AN95" s="22" t="str">
        <f t="shared" si="27"/>
        <v/>
      </c>
      <c r="AO95" s="22" t="str">
        <f t="shared" si="28"/>
        <v/>
      </c>
      <c r="AP95" s="22" t="str">
        <f t="shared" si="29"/>
        <v/>
      </c>
      <c r="BF95" s="70" t="str">
        <f t="shared" si="18"/>
        <v/>
      </c>
      <c r="BJ95" s="71" t="str">
        <f t="shared" si="19"/>
        <v/>
      </c>
      <c r="BK95" s="71" t="str">
        <f t="shared" si="30"/>
        <v/>
      </c>
      <c r="BL95" s="71" t="str">
        <f t="shared" si="31"/>
        <v/>
      </c>
      <c r="BU95" s="74" t="str">
        <f t="shared" si="20"/>
        <v/>
      </c>
      <c r="BV95" s="74" t="str">
        <f t="shared" si="21"/>
        <v/>
      </c>
      <c r="BW95" s="74" t="str">
        <f t="shared" si="22"/>
        <v/>
      </c>
      <c r="BX95" s="243"/>
      <c r="BY95" s="244"/>
      <c r="CP95" s="63"/>
      <c r="CQ95" s="22"/>
      <c r="CR95" s="22"/>
      <c r="CS95" s="64"/>
      <c r="DI95" s="34" t="str">
        <f t="shared" si="32"/>
        <v/>
      </c>
      <c r="DP95" s="18" t="str">
        <f t="shared" si="33"/>
        <v/>
      </c>
      <c r="DQ95" s="14" t="str">
        <f t="shared" si="23"/>
        <v/>
      </c>
      <c r="DR95" s="19" t="str">
        <f t="shared" si="24"/>
        <v/>
      </c>
      <c r="DS95" s="265" t="str">
        <f>IFERROR(LOOKUP(B95,#REF!,#REF!),"")</f>
        <v/>
      </c>
      <c r="DT95" s="294"/>
      <c r="DU95" s="25" t="str">
        <f t="shared" si="25"/>
        <v/>
      </c>
      <c r="DV95" s="25" t="str">
        <f t="shared" si="34"/>
        <v/>
      </c>
      <c r="DW95" s="31" t="str">
        <f t="shared" si="35"/>
        <v/>
      </c>
    </row>
    <row r="96" spans="1:127" x14ac:dyDescent="0.3">
      <c r="A96" s="264">
        <v>94</v>
      </c>
      <c r="B96" s="12" t="str">
        <f>IF(C96="","",'Critical Info &amp; Checklist'!$G$11&amp;"_"&amp;TEXT('New Data Sheet'!A96,"000")&amp;IF(ISBLANK('Sample Information'!C104),"","_"&amp;'Sample Information'!C104)&amp;IF(ISBLANK('Sample Information'!D104),"","_"&amp;'Sample Information'!D104)&amp;"_"&amp;C96)</f>
        <v/>
      </c>
      <c r="C96" s="24" t="str">
        <f>IF(ISBLANK('Sample Information'!B104),"",'Sample Information'!B104)</f>
        <v/>
      </c>
      <c r="D96" s="13" t="str">
        <f>IF(ISBLANK('Sample Information'!E104),"",'Sample Information'!E104)</f>
        <v/>
      </c>
      <c r="E96" s="13" t="str">
        <f>IF(ISBLANK('Sample Information'!D104),"",'Sample Information'!D104)</f>
        <v>F12</v>
      </c>
      <c r="F96" s="13" t="str">
        <f>IF(ISBLANK('Sample Information'!U104),"Not provided",'Sample Information'!U104)</f>
        <v>Not provided</v>
      </c>
      <c r="V96" s="70" t="str">
        <f t="shared" si="26"/>
        <v/>
      </c>
      <c r="W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6" s="63"/>
      <c r="AN96" s="22" t="str">
        <f t="shared" si="27"/>
        <v/>
      </c>
      <c r="AO96" s="22" t="str">
        <f t="shared" si="28"/>
        <v/>
      </c>
      <c r="AP96" s="22" t="str">
        <f t="shared" si="29"/>
        <v/>
      </c>
      <c r="BF96" s="70" t="str">
        <f t="shared" si="18"/>
        <v/>
      </c>
      <c r="BJ96" s="71" t="str">
        <f t="shared" si="19"/>
        <v/>
      </c>
      <c r="BK96" s="71" t="str">
        <f t="shared" si="30"/>
        <v/>
      </c>
      <c r="BL96" s="71" t="str">
        <f t="shared" si="31"/>
        <v/>
      </c>
      <c r="BU96" s="74" t="str">
        <f t="shared" si="20"/>
        <v/>
      </c>
      <c r="BV96" s="74" t="str">
        <f t="shared" si="21"/>
        <v/>
      </c>
      <c r="BW96" s="74" t="str">
        <f t="shared" si="22"/>
        <v/>
      </c>
      <c r="BX96" s="243"/>
      <c r="BY96" s="244"/>
      <c r="CP96" s="63"/>
      <c r="CQ96" s="22"/>
      <c r="CR96" s="22"/>
      <c r="CS96" s="64"/>
      <c r="DI96" s="34" t="str">
        <f t="shared" si="32"/>
        <v/>
      </c>
      <c r="DP96" s="18" t="str">
        <f t="shared" si="33"/>
        <v/>
      </c>
      <c r="DQ96" s="14" t="str">
        <f t="shared" si="23"/>
        <v/>
      </c>
      <c r="DR96" s="19" t="str">
        <f t="shared" si="24"/>
        <v/>
      </c>
      <c r="DS96" s="265" t="str">
        <f>IFERROR(LOOKUP(B96,#REF!,#REF!),"")</f>
        <v/>
      </c>
      <c r="DT96" s="294"/>
      <c r="DU96" s="25" t="str">
        <f t="shared" si="25"/>
        <v/>
      </c>
      <c r="DV96" s="25" t="str">
        <f t="shared" si="34"/>
        <v/>
      </c>
      <c r="DW96" s="31" t="str">
        <f t="shared" si="35"/>
        <v/>
      </c>
    </row>
    <row r="97" spans="1:127" x14ac:dyDescent="0.3">
      <c r="A97" s="264">
        <v>95</v>
      </c>
      <c r="B97" s="12" t="str">
        <f>IF(C97="","",'Critical Info &amp; Checklist'!$G$11&amp;"_"&amp;TEXT('New Data Sheet'!A97,"000")&amp;IF(ISBLANK('Sample Information'!C105),"","_"&amp;'Sample Information'!C105)&amp;IF(ISBLANK('Sample Information'!D105),"","_"&amp;'Sample Information'!D105)&amp;"_"&amp;C97)</f>
        <v/>
      </c>
      <c r="C97" s="24" t="str">
        <f>IF(ISBLANK('Sample Information'!B105),"",'Sample Information'!B105)</f>
        <v/>
      </c>
      <c r="D97" s="13" t="str">
        <f>IF(ISBLANK('Sample Information'!E105),"",'Sample Information'!E105)</f>
        <v/>
      </c>
      <c r="E97" s="13" t="str">
        <f>IF(ISBLANK('Sample Information'!D105),"",'Sample Information'!D105)</f>
        <v>G12</v>
      </c>
      <c r="F97" s="13" t="str">
        <f>IF(ISBLANK('Sample Information'!U105),"Not provided",'Sample Information'!U105)</f>
        <v>Not provided</v>
      </c>
      <c r="V97" s="70" t="str">
        <f t="shared" si="26"/>
        <v/>
      </c>
      <c r="W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7" s="63"/>
      <c r="AN97" s="22" t="str">
        <f t="shared" si="27"/>
        <v/>
      </c>
      <c r="AO97" s="22" t="str">
        <f t="shared" si="28"/>
        <v/>
      </c>
      <c r="AP97" s="22" t="str">
        <f t="shared" si="29"/>
        <v/>
      </c>
      <c r="BF97" s="70" t="str">
        <f t="shared" si="18"/>
        <v/>
      </c>
      <c r="BJ97" s="71" t="str">
        <f t="shared" si="19"/>
        <v/>
      </c>
      <c r="BK97" s="71" t="str">
        <f t="shared" si="30"/>
        <v/>
      </c>
      <c r="BL97" s="71" t="str">
        <f t="shared" si="31"/>
        <v/>
      </c>
      <c r="BU97" s="74" t="str">
        <f t="shared" si="20"/>
        <v/>
      </c>
      <c r="BV97" s="74" t="str">
        <f t="shared" si="21"/>
        <v/>
      </c>
      <c r="BW97" s="74" t="str">
        <f t="shared" si="22"/>
        <v/>
      </c>
      <c r="BX97" s="243"/>
      <c r="BY97" s="244"/>
      <c r="CP97" s="63"/>
      <c r="CQ97" s="22"/>
      <c r="CR97" s="22"/>
      <c r="CS97" s="64"/>
      <c r="DI97" s="34" t="str">
        <f t="shared" si="32"/>
        <v/>
      </c>
      <c r="DP97" s="18" t="str">
        <f t="shared" si="33"/>
        <v/>
      </c>
      <c r="DQ97" s="14" t="str">
        <f t="shared" si="23"/>
        <v/>
      </c>
      <c r="DR97" s="19" t="str">
        <f t="shared" si="24"/>
        <v/>
      </c>
      <c r="DS97" s="265" t="str">
        <f>IFERROR(LOOKUP(B97,#REF!,#REF!),"")</f>
        <v/>
      </c>
      <c r="DT97" s="294"/>
      <c r="DU97" s="25" t="str">
        <f t="shared" si="25"/>
        <v/>
      </c>
      <c r="DV97" s="25" t="str">
        <f t="shared" si="34"/>
        <v/>
      </c>
      <c r="DW97" s="31" t="str">
        <f t="shared" si="35"/>
        <v/>
      </c>
    </row>
    <row r="98" spans="1:127" x14ac:dyDescent="0.3">
      <c r="A98" s="264">
        <v>96</v>
      </c>
      <c r="B98" s="12" t="str">
        <f>IF(C98="","",'Critical Info &amp; Checklist'!$G$11&amp;"_"&amp;TEXT('New Data Sheet'!A98,"000")&amp;IF(ISBLANK('Sample Information'!C106),"","_"&amp;'Sample Information'!C106)&amp;IF(ISBLANK('Sample Information'!D106),"","_"&amp;'Sample Information'!D106)&amp;"_"&amp;C98)</f>
        <v/>
      </c>
      <c r="C98" s="24" t="str">
        <f>IF(ISBLANK('Sample Information'!B106),"",'Sample Information'!B106)</f>
        <v/>
      </c>
      <c r="D98" s="13" t="str">
        <f>IF(ISBLANK('Sample Information'!E106),"",'Sample Information'!E106)</f>
        <v/>
      </c>
      <c r="E98" s="13" t="str">
        <f>IF(ISBLANK('Sample Information'!D106),"",'Sample Information'!D106)</f>
        <v>H12</v>
      </c>
      <c r="F98" s="13" t="str">
        <f>IF(ISBLANK('Sample Information'!U106),"Not provided",'Sample Information'!U106)</f>
        <v>Not provided</v>
      </c>
      <c r="V98" s="70" t="str">
        <f t="shared" si="26"/>
        <v/>
      </c>
      <c r="W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8" s="63"/>
      <c r="AN98" s="22" t="str">
        <f t="shared" si="27"/>
        <v/>
      </c>
      <c r="AO98" s="22" t="str">
        <f t="shared" si="28"/>
        <v/>
      </c>
      <c r="AP98" s="22" t="str">
        <f t="shared" si="29"/>
        <v/>
      </c>
      <c r="BF98" s="70" t="str">
        <f t="shared" si="18"/>
        <v/>
      </c>
      <c r="BJ98" s="71" t="str">
        <f t="shared" si="19"/>
        <v/>
      </c>
      <c r="BK98" s="71" t="str">
        <f t="shared" si="30"/>
        <v/>
      </c>
      <c r="BL98" s="71" t="str">
        <f t="shared" si="31"/>
        <v/>
      </c>
      <c r="BU98" s="74" t="str">
        <f t="shared" si="20"/>
        <v/>
      </c>
      <c r="BV98" s="74" t="str">
        <f t="shared" si="21"/>
        <v/>
      </c>
      <c r="BW98" s="74" t="str">
        <f t="shared" si="22"/>
        <v/>
      </c>
      <c r="BX98" s="243"/>
      <c r="BY98" s="244"/>
      <c r="CP98" s="63"/>
      <c r="CQ98" s="22"/>
      <c r="CR98" s="22"/>
      <c r="CS98" s="64"/>
      <c r="DI98" s="34" t="str">
        <f t="shared" si="32"/>
        <v/>
      </c>
      <c r="DP98" s="18" t="str">
        <f t="shared" si="33"/>
        <v/>
      </c>
      <c r="DQ98" s="14" t="str">
        <f t="shared" si="23"/>
        <v/>
      </c>
      <c r="DR98" s="19" t="str">
        <f t="shared" si="24"/>
        <v/>
      </c>
      <c r="DS98" s="265" t="str">
        <f>IFERROR(LOOKUP(B98,#REF!,#REF!),"")</f>
        <v/>
      </c>
      <c r="DT98" s="294"/>
      <c r="DU98" s="25" t="str">
        <f t="shared" si="25"/>
        <v/>
      </c>
      <c r="DV98" s="25" t="str">
        <f t="shared" si="34"/>
        <v/>
      </c>
      <c r="DW98" s="31" t="str">
        <f t="shared" si="35"/>
        <v/>
      </c>
    </row>
    <row r="99" spans="1:127" x14ac:dyDescent="0.3">
      <c r="A99" s="264">
        <v>97</v>
      </c>
      <c r="B99" s="12" t="str">
        <f>IF(C99="","",'Critical Info &amp; Checklist'!$G$11&amp;"_"&amp;TEXT('New Data Sheet'!A99,"000")&amp;IF(ISBLANK('Sample Information'!C107),"","_"&amp;'Sample Information'!C107)&amp;IF(ISBLANK('Sample Information'!D107),"","_"&amp;'Sample Information'!D107)&amp;"_"&amp;C99)</f>
        <v/>
      </c>
      <c r="C99" s="24" t="str">
        <f>IF(ISBLANK('Sample Information'!B107),"",'Sample Information'!B107)</f>
        <v/>
      </c>
      <c r="D99" s="13" t="str">
        <f>IF(ISBLANK('Sample Information'!E107),"",'Sample Information'!E107)</f>
        <v/>
      </c>
      <c r="E99" s="13" t="str">
        <f>IF(ISBLANK('Sample Information'!D107),"",'Sample Information'!D107)</f>
        <v/>
      </c>
      <c r="F99" s="13" t="str">
        <f>IF(ISBLANK('Sample Information'!U107),"Not provided",'Sample Information'!U107)</f>
        <v>Not provided</v>
      </c>
      <c r="V99" s="70" t="str">
        <f t="shared" si="26"/>
        <v/>
      </c>
      <c r="W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9" s="63"/>
      <c r="AN99" s="22" t="str">
        <f t="shared" si="27"/>
        <v/>
      </c>
      <c r="AO99" s="22" t="str">
        <f t="shared" si="28"/>
        <v/>
      </c>
      <c r="AP99" s="22" t="str">
        <f t="shared" si="29"/>
        <v/>
      </c>
      <c r="BF99" s="70" t="str">
        <f t="shared" si="18"/>
        <v/>
      </c>
      <c r="BJ99" s="71" t="str">
        <f t="shared" si="19"/>
        <v/>
      </c>
      <c r="BK99" s="71" t="str">
        <f t="shared" si="30"/>
        <v/>
      </c>
      <c r="BL99" s="71" t="str">
        <f t="shared" si="31"/>
        <v/>
      </c>
      <c r="BU99" s="74" t="str">
        <f t="shared" si="20"/>
        <v/>
      </c>
      <c r="BV99" s="74" t="str">
        <f t="shared" si="21"/>
        <v/>
      </c>
      <c r="BW99" s="74" t="str">
        <f t="shared" si="22"/>
        <v/>
      </c>
      <c r="BX99" s="243"/>
      <c r="BY99" s="244"/>
      <c r="CP99" s="63"/>
      <c r="CQ99" s="22"/>
      <c r="CR99" s="22"/>
      <c r="CS99" s="64"/>
      <c r="DI99" s="34" t="str">
        <f t="shared" si="32"/>
        <v/>
      </c>
      <c r="DP99" s="18" t="str">
        <f t="shared" si="33"/>
        <v/>
      </c>
      <c r="DQ99" s="14" t="str">
        <f t="shared" si="23"/>
        <v/>
      </c>
      <c r="DR99" s="19" t="str">
        <f t="shared" si="24"/>
        <v/>
      </c>
      <c r="DS99" s="265" t="str">
        <f>IFERROR(LOOKUP(B99,#REF!,#REF!),"")</f>
        <v/>
      </c>
      <c r="DT99" s="294"/>
      <c r="DU99" s="25" t="str">
        <f t="shared" si="25"/>
        <v/>
      </c>
      <c r="DV99" s="25" t="str">
        <f t="shared" si="34"/>
        <v/>
      </c>
      <c r="DW99" s="31" t="str">
        <f t="shared" si="35"/>
        <v/>
      </c>
    </row>
    <row r="100" spans="1:127" x14ac:dyDescent="0.3">
      <c r="A100" s="264">
        <v>98</v>
      </c>
      <c r="B100" s="12" t="str">
        <f>IF(C100="","",'Critical Info &amp; Checklist'!$G$11&amp;"_"&amp;TEXT('New Data Sheet'!A100,"000")&amp;IF(ISBLANK('Sample Information'!C108),"","_"&amp;'Sample Information'!C108)&amp;IF(ISBLANK('Sample Information'!D108),"","_"&amp;'Sample Information'!D108)&amp;"_"&amp;C100)</f>
        <v/>
      </c>
      <c r="C100" s="24" t="str">
        <f>IF(ISBLANK('Sample Information'!B108),"",'Sample Information'!B108)</f>
        <v/>
      </c>
      <c r="D100" s="13" t="str">
        <f>IF(ISBLANK('Sample Information'!E108),"",'Sample Information'!E108)</f>
        <v/>
      </c>
      <c r="E100" s="13" t="str">
        <f>IF(ISBLANK('Sample Information'!D108),"",'Sample Information'!D108)</f>
        <v/>
      </c>
      <c r="F100" s="13" t="str">
        <f>IF(ISBLANK('Sample Information'!U108),"Not provided",'Sample Information'!U108)</f>
        <v>Not provided</v>
      </c>
      <c r="V100" s="70" t="str">
        <f t="shared" si="26"/>
        <v/>
      </c>
      <c r="W1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0" s="63"/>
      <c r="AN100" s="22" t="str">
        <f t="shared" si="27"/>
        <v/>
      </c>
      <c r="AO100" s="22" t="str">
        <f t="shared" si="28"/>
        <v/>
      </c>
      <c r="AP100" s="22" t="str">
        <f t="shared" si="29"/>
        <v/>
      </c>
      <c r="BF100" s="70" t="str">
        <f t="shared" si="18"/>
        <v/>
      </c>
      <c r="BJ100" s="71" t="str">
        <f t="shared" si="19"/>
        <v/>
      </c>
      <c r="BK100" s="71" t="str">
        <f t="shared" si="30"/>
        <v/>
      </c>
      <c r="BL100" s="71" t="str">
        <f t="shared" si="31"/>
        <v/>
      </c>
      <c r="BU100" s="74" t="str">
        <f t="shared" si="20"/>
        <v/>
      </c>
      <c r="BV100" s="74" t="str">
        <f t="shared" si="21"/>
        <v/>
      </c>
      <c r="BW100" s="74" t="str">
        <f t="shared" si="22"/>
        <v/>
      </c>
      <c r="BX100" s="243"/>
      <c r="BY100" s="244"/>
      <c r="CP100" s="63"/>
      <c r="CQ100" s="22"/>
      <c r="CR100" s="22"/>
      <c r="CS100" s="64"/>
      <c r="DI100" s="34" t="str">
        <f t="shared" si="32"/>
        <v/>
      </c>
      <c r="DP100" s="18" t="str">
        <f t="shared" si="33"/>
        <v/>
      </c>
      <c r="DQ100" s="14" t="str">
        <f t="shared" si="23"/>
        <v/>
      </c>
      <c r="DR100" s="19" t="str">
        <f t="shared" si="24"/>
        <v/>
      </c>
      <c r="DS100" s="265" t="str">
        <f>IFERROR(LOOKUP(B100,#REF!,#REF!),"")</f>
        <v/>
      </c>
      <c r="DT100" s="294"/>
      <c r="DU100" s="25" t="str">
        <f t="shared" si="25"/>
        <v/>
      </c>
      <c r="DV100" s="25" t="str">
        <f t="shared" si="34"/>
        <v/>
      </c>
      <c r="DW100" s="31" t="str">
        <f t="shared" si="35"/>
        <v/>
      </c>
    </row>
    <row r="101" spans="1:127" x14ac:dyDescent="0.3">
      <c r="A101" s="264">
        <v>99</v>
      </c>
      <c r="B101" s="12" t="str">
        <f>IF(C101="","",'Critical Info &amp; Checklist'!$G$11&amp;"_"&amp;TEXT('New Data Sheet'!A101,"000")&amp;IF(ISBLANK('Sample Information'!C109),"","_"&amp;'Sample Information'!C109)&amp;IF(ISBLANK('Sample Information'!D109),"","_"&amp;'Sample Information'!D109)&amp;"_"&amp;C101)</f>
        <v/>
      </c>
      <c r="C101" s="24" t="str">
        <f>IF(ISBLANK('Sample Information'!B109),"",'Sample Information'!B109)</f>
        <v/>
      </c>
      <c r="D101" s="13" t="str">
        <f>IF(ISBLANK('Sample Information'!E109),"",'Sample Information'!E109)</f>
        <v/>
      </c>
      <c r="E101" s="13" t="str">
        <f>IF(ISBLANK('Sample Information'!D109),"",'Sample Information'!D109)</f>
        <v/>
      </c>
      <c r="F101" s="13" t="str">
        <f>IF(ISBLANK('Sample Information'!U109),"Not provided",'Sample Information'!U109)</f>
        <v>Not provided</v>
      </c>
      <c r="V101" s="70" t="str">
        <f t="shared" si="26"/>
        <v/>
      </c>
      <c r="W1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1" s="63"/>
      <c r="AN101" s="22" t="str">
        <f t="shared" si="27"/>
        <v/>
      </c>
      <c r="AO101" s="22" t="str">
        <f t="shared" si="28"/>
        <v/>
      </c>
      <c r="AP101" s="22" t="str">
        <f t="shared" si="29"/>
        <v/>
      </c>
      <c r="BF101" s="70" t="str">
        <f t="shared" si="18"/>
        <v/>
      </c>
      <c r="BJ101" s="71" t="str">
        <f t="shared" si="19"/>
        <v/>
      </c>
      <c r="BK101" s="71" t="str">
        <f t="shared" si="30"/>
        <v/>
      </c>
      <c r="BL101" s="71" t="str">
        <f t="shared" si="31"/>
        <v/>
      </c>
      <c r="BU101" s="74" t="str">
        <f t="shared" si="20"/>
        <v/>
      </c>
      <c r="BV101" s="74" t="str">
        <f t="shared" si="21"/>
        <v/>
      </c>
      <c r="BW101" s="74" t="str">
        <f t="shared" si="22"/>
        <v/>
      </c>
      <c r="BX101" s="243"/>
      <c r="BY101" s="244"/>
      <c r="CP101" s="63"/>
      <c r="CQ101" s="22"/>
      <c r="CR101" s="22"/>
      <c r="CS101" s="64"/>
      <c r="DI101" s="34" t="str">
        <f t="shared" si="32"/>
        <v/>
      </c>
      <c r="DP101" s="18" t="str">
        <f t="shared" si="33"/>
        <v/>
      </c>
      <c r="DQ101" s="14" t="str">
        <f t="shared" si="23"/>
        <v/>
      </c>
      <c r="DR101" s="19" t="str">
        <f t="shared" si="24"/>
        <v/>
      </c>
      <c r="DS101" s="265" t="str">
        <f>IFERROR(LOOKUP(B101,#REF!,#REF!),"")</f>
        <v/>
      </c>
      <c r="DT101" s="294"/>
      <c r="DU101" s="25" t="str">
        <f t="shared" si="25"/>
        <v/>
      </c>
      <c r="DV101" s="25" t="str">
        <f t="shared" si="34"/>
        <v/>
      </c>
      <c r="DW101" s="31" t="str">
        <f t="shared" si="35"/>
        <v/>
      </c>
    </row>
    <row r="102" spans="1:127" x14ac:dyDescent="0.3">
      <c r="A102" s="264">
        <v>100</v>
      </c>
      <c r="B102" s="12" t="str">
        <f>IF(C102="","",'Critical Info &amp; Checklist'!$G$11&amp;"_"&amp;TEXT('New Data Sheet'!A102,"000")&amp;IF(ISBLANK('Sample Information'!C110),"","_"&amp;'Sample Information'!C110)&amp;IF(ISBLANK('Sample Information'!D110),"","_"&amp;'Sample Information'!D110)&amp;"_"&amp;C102)</f>
        <v/>
      </c>
      <c r="C102" s="24" t="str">
        <f>IF(ISBLANK('Sample Information'!B110),"",'Sample Information'!B110)</f>
        <v/>
      </c>
      <c r="D102" s="13" t="str">
        <f>IF(ISBLANK('Sample Information'!E110),"",'Sample Information'!E110)</f>
        <v/>
      </c>
      <c r="E102" s="13" t="str">
        <f>IF(ISBLANK('Sample Information'!D110),"",'Sample Information'!D110)</f>
        <v/>
      </c>
      <c r="F102" s="13" t="str">
        <f>IF(ISBLANK('Sample Information'!U110),"Not provided",'Sample Information'!U110)</f>
        <v>Not provided</v>
      </c>
      <c r="V102" s="70" t="str">
        <f t="shared" si="26"/>
        <v/>
      </c>
      <c r="W1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2" s="63"/>
      <c r="AN102" s="22" t="str">
        <f t="shared" si="27"/>
        <v/>
      </c>
      <c r="AO102" s="22" t="str">
        <f t="shared" si="28"/>
        <v/>
      </c>
      <c r="AP102" s="22" t="str">
        <f t="shared" si="29"/>
        <v/>
      </c>
      <c r="BF102" s="70" t="str">
        <f t="shared" si="18"/>
        <v/>
      </c>
      <c r="BJ102" s="71" t="str">
        <f t="shared" si="19"/>
        <v/>
      </c>
      <c r="BK102" s="71" t="str">
        <f t="shared" si="30"/>
        <v/>
      </c>
      <c r="BL102" s="71" t="str">
        <f t="shared" si="31"/>
        <v/>
      </c>
      <c r="BU102" s="74" t="str">
        <f t="shared" si="20"/>
        <v/>
      </c>
      <c r="BV102" s="74" t="str">
        <f t="shared" si="21"/>
        <v/>
      </c>
      <c r="BW102" s="74" t="str">
        <f t="shared" si="22"/>
        <v/>
      </c>
      <c r="BX102" s="243"/>
      <c r="BY102" s="244"/>
      <c r="CP102" s="63"/>
      <c r="CQ102" s="22"/>
      <c r="CR102" s="22"/>
      <c r="CS102" s="64"/>
      <c r="DI102" s="34" t="str">
        <f t="shared" si="32"/>
        <v/>
      </c>
      <c r="DP102" s="18" t="str">
        <f t="shared" si="33"/>
        <v/>
      </c>
      <c r="DQ102" s="14" t="str">
        <f t="shared" si="23"/>
        <v/>
      </c>
      <c r="DR102" s="19" t="str">
        <f t="shared" si="24"/>
        <v/>
      </c>
      <c r="DS102" s="265" t="str">
        <f>IFERROR(LOOKUP(B102,#REF!,#REF!),"")</f>
        <v/>
      </c>
      <c r="DT102" s="294"/>
      <c r="DU102" s="25" t="str">
        <f t="shared" si="25"/>
        <v/>
      </c>
      <c r="DV102" s="25" t="str">
        <f t="shared" si="34"/>
        <v/>
      </c>
      <c r="DW102" s="31" t="str">
        <f t="shared" si="35"/>
        <v/>
      </c>
    </row>
    <row r="103" spans="1:127" x14ac:dyDescent="0.3">
      <c r="A103" s="264">
        <v>101</v>
      </c>
      <c r="B103" s="12" t="str">
        <f>IF(C103="","",'Critical Info &amp; Checklist'!$G$11&amp;"_"&amp;TEXT('New Data Sheet'!A103,"000")&amp;IF(ISBLANK('Sample Information'!C111),"","_"&amp;'Sample Information'!C111)&amp;IF(ISBLANK('Sample Information'!D111),"","_"&amp;'Sample Information'!D111)&amp;"_"&amp;C103)</f>
        <v/>
      </c>
      <c r="C103" s="24" t="str">
        <f>IF(ISBLANK('Sample Information'!B111),"",'Sample Information'!B111)</f>
        <v/>
      </c>
      <c r="D103" s="13" t="str">
        <f>IF(ISBLANK('Sample Information'!E111),"",'Sample Information'!E111)</f>
        <v/>
      </c>
      <c r="E103" s="13" t="str">
        <f>IF(ISBLANK('Sample Information'!D111),"",'Sample Information'!D111)</f>
        <v/>
      </c>
      <c r="F103" s="13" t="str">
        <f>IF(ISBLANK('Sample Information'!U111),"Not provided",'Sample Information'!U111)</f>
        <v>Not provided</v>
      </c>
      <c r="V103" s="70" t="str">
        <f t="shared" si="26"/>
        <v/>
      </c>
      <c r="W1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3" s="63"/>
      <c r="AN103" s="22" t="str">
        <f t="shared" si="27"/>
        <v/>
      </c>
      <c r="AO103" s="22" t="str">
        <f t="shared" si="28"/>
        <v/>
      </c>
      <c r="AP103" s="22" t="str">
        <f t="shared" si="29"/>
        <v/>
      </c>
      <c r="BF103" s="70" t="str">
        <f t="shared" si="18"/>
        <v/>
      </c>
      <c r="BJ103" s="71" t="str">
        <f t="shared" si="19"/>
        <v/>
      </c>
      <c r="BK103" s="71" t="str">
        <f t="shared" si="30"/>
        <v/>
      </c>
      <c r="BL103" s="71" t="str">
        <f t="shared" si="31"/>
        <v/>
      </c>
      <c r="BU103" s="74" t="str">
        <f t="shared" si="20"/>
        <v/>
      </c>
      <c r="BV103" s="74" t="str">
        <f t="shared" si="21"/>
        <v/>
      </c>
      <c r="BW103" s="74" t="str">
        <f t="shared" si="22"/>
        <v/>
      </c>
      <c r="BX103" s="243"/>
      <c r="BY103" s="244"/>
      <c r="CP103" s="63"/>
      <c r="CQ103" s="22"/>
      <c r="CR103" s="22"/>
      <c r="CS103" s="64"/>
      <c r="DI103" s="34" t="str">
        <f t="shared" si="32"/>
        <v/>
      </c>
      <c r="DP103" s="18" t="str">
        <f t="shared" si="33"/>
        <v/>
      </c>
      <c r="DQ103" s="14" t="str">
        <f t="shared" si="23"/>
        <v/>
      </c>
      <c r="DR103" s="19" t="str">
        <f t="shared" si="24"/>
        <v/>
      </c>
      <c r="DS103" s="265" t="str">
        <f>IFERROR(LOOKUP(B103,#REF!,#REF!),"")</f>
        <v/>
      </c>
      <c r="DT103" s="294"/>
      <c r="DU103" s="25" t="str">
        <f t="shared" si="25"/>
        <v/>
      </c>
      <c r="DV103" s="25" t="str">
        <f t="shared" si="34"/>
        <v/>
      </c>
      <c r="DW103" s="31" t="str">
        <f t="shared" si="35"/>
        <v/>
      </c>
    </row>
    <row r="104" spans="1:127" x14ac:dyDescent="0.3">
      <c r="A104" s="264">
        <v>102</v>
      </c>
      <c r="B104" s="12" t="str">
        <f>IF(C104="","",'Critical Info &amp; Checklist'!$G$11&amp;"_"&amp;TEXT('New Data Sheet'!A104,"000")&amp;IF(ISBLANK('Sample Information'!C112),"","_"&amp;'Sample Information'!C112)&amp;IF(ISBLANK('Sample Information'!D112),"","_"&amp;'Sample Information'!D112)&amp;"_"&amp;C104)</f>
        <v/>
      </c>
      <c r="C104" s="24" t="str">
        <f>IF(ISBLANK('Sample Information'!B112),"",'Sample Information'!B112)</f>
        <v/>
      </c>
      <c r="D104" s="13" t="str">
        <f>IF(ISBLANK('Sample Information'!E112),"",'Sample Information'!E112)</f>
        <v/>
      </c>
      <c r="E104" s="13" t="str">
        <f>IF(ISBLANK('Sample Information'!D112),"",'Sample Information'!D112)</f>
        <v/>
      </c>
      <c r="F104" s="13" t="str">
        <f>IF(ISBLANK('Sample Information'!U112),"Not provided",'Sample Information'!U112)</f>
        <v>Not provided</v>
      </c>
      <c r="V104" s="70" t="str">
        <f t="shared" si="26"/>
        <v/>
      </c>
      <c r="W1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4" s="63"/>
      <c r="AN104" s="22" t="str">
        <f t="shared" si="27"/>
        <v/>
      </c>
      <c r="AO104" s="22" t="str">
        <f t="shared" si="28"/>
        <v/>
      </c>
      <c r="AP104" s="22" t="str">
        <f t="shared" si="29"/>
        <v/>
      </c>
      <c r="BF104" s="70" t="str">
        <f t="shared" si="18"/>
        <v/>
      </c>
      <c r="BJ104" s="71" t="str">
        <f t="shared" si="19"/>
        <v/>
      </c>
      <c r="BK104" s="71" t="str">
        <f t="shared" si="30"/>
        <v/>
      </c>
      <c r="BL104" s="71" t="str">
        <f t="shared" si="31"/>
        <v/>
      </c>
      <c r="BU104" s="74" t="str">
        <f t="shared" si="20"/>
        <v/>
      </c>
      <c r="BV104" s="74" t="str">
        <f t="shared" si="21"/>
        <v/>
      </c>
      <c r="BW104" s="74" t="str">
        <f t="shared" si="22"/>
        <v/>
      </c>
      <c r="BX104" s="243"/>
      <c r="BY104" s="244"/>
      <c r="CP104" s="63"/>
      <c r="CQ104" s="22"/>
      <c r="CR104" s="22"/>
      <c r="CS104" s="64"/>
      <c r="DI104" s="34" t="str">
        <f t="shared" si="32"/>
        <v/>
      </c>
      <c r="DP104" s="18" t="str">
        <f t="shared" si="33"/>
        <v/>
      </c>
      <c r="DQ104" s="14" t="str">
        <f t="shared" si="23"/>
        <v/>
      </c>
      <c r="DR104" s="19" t="str">
        <f t="shared" si="24"/>
        <v/>
      </c>
      <c r="DS104" s="265" t="str">
        <f>IFERROR(LOOKUP(B104,#REF!,#REF!),"")</f>
        <v/>
      </c>
      <c r="DT104" s="294"/>
      <c r="DU104" s="25" t="str">
        <f t="shared" si="25"/>
        <v/>
      </c>
      <c r="DV104" s="25" t="str">
        <f t="shared" si="34"/>
        <v/>
      </c>
      <c r="DW104" s="31" t="str">
        <f t="shared" si="35"/>
        <v/>
      </c>
    </row>
    <row r="105" spans="1:127" x14ac:dyDescent="0.3">
      <c r="A105" s="264">
        <v>103</v>
      </c>
      <c r="B105" s="12" t="str">
        <f>IF(C105="","",'Critical Info &amp; Checklist'!$G$11&amp;"_"&amp;TEXT('New Data Sheet'!A105,"000")&amp;IF(ISBLANK('Sample Information'!C113),"","_"&amp;'Sample Information'!C113)&amp;IF(ISBLANK('Sample Information'!D113),"","_"&amp;'Sample Information'!D113)&amp;"_"&amp;C105)</f>
        <v/>
      </c>
      <c r="C105" s="24" t="str">
        <f>IF(ISBLANK('Sample Information'!B113),"",'Sample Information'!B113)</f>
        <v/>
      </c>
      <c r="D105" s="13" t="str">
        <f>IF(ISBLANK('Sample Information'!E113),"",'Sample Information'!E113)</f>
        <v/>
      </c>
      <c r="E105" s="13" t="str">
        <f>IF(ISBLANK('Sample Information'!D113),"",'Sample Information'!D113)</f>
        <v/>
      </c>
      <c r="F105" s="13" t="str">
        <f>IF(ISBLANK('Sample Information'!U113),"Not provided",'Sample Information'!U113)</f>
        <v>Not provided</v>
      </c>
      <c r="V105" s="70" t="str">
        <f t="shared" si="26"/>
        <v/>
      </c>
      <c r="W1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5" s="63"/>
      <c r="AN105" s="22" t="str">
        <f t="shared" si="27"/>
        <v/>
      </c>
      <c r="AO105" s="22" t="str">
        <f t="shared" si="28"/>
        <v/>
      </c>
      <c r="AP105" s="22" t="str">
        <f t="shared" si="29"/>
        <v/>
      </c>
      <c r="BF105" s="70" t="str">
        <f t="shared" si="18"/>
        <v/>
      </c>
      <c r="BJ105" s="71" t="str">
        <f t="shared" si="19"/>
        <v/>
      </c>
      <c r="BK105" s="71" t="str">
        <f t="shared" si="30"/>
        <v/>
      </c>
      <c r="BL105" s="71" t="str">
        <f t="shared" si="31"/>
        <v/>
      </c>
      <c r="BU105" s="74" t="str">
        <f t="shared" si="20"/>
        <v/>
      </c>
      <c r="BV105" s="74" t="str">
        <f t="shared" si="21"/>
        <v/>
      </c>
      <c r="BW105" s="74" t="str">
        <f t="shared" si="22"/>
        <v/>
      </c>
      <c r="BX105" s="243"/>
      <c r="BY105" s="244"/>
      <c r="CP105" s="63"/>
      <c r="CQ105" s="22"/>
      <c r="CR105" s="22"/>
      <c r="CS105" s="64"/>
      <c r="DI105" s="34" t="str">
        <f t="shared" si="32"/>
        <v/>
      </c>
      <c r="DP105" s="18" t="str">
        <f t="shared" si="33"/>
        <v/>
      </c>
      <c r="DQ105" s="14" t="str">
        <f t="shared" si="23"/>
        <v/>
      </c>
      <c r="DR105" s="19" t="str">
        <f t="shared" si="24"/>
        <v/>
      </c>
      <c r="DS105" s="265" t="str">
        <f>IFERROR(LOOKUP(B105,#REF!,#REF!),"")</f>
        <v/>
      </c>
      <c r="DT105" s="294"/>
      <c r="DU105" s="25" t="str">
        <f t="shared" si="25"/>
        <v/>
      </c>
      <c r="DV105" s="25" t="str">
        <f t="shared" si="34"/>
        <v/>
      </c>
      <c r="DW105" s="31" t="str">
        <f t="shared" si="35"/>
        <v/>
      </c>
    </row>
    <row r="106" spans="1:127" x14ac:dyDescent="0.3">
      <c r="A106" s="264">
        <v>104</v>
      </c>
      <c r="B106" s="12" t="str">
        <f>IF(C106="","",'Critical Info &amp; Checklist'!$G$11&amp;"_"&amp;TEXT('New Data Sheet'!A106,"000")&amp;IF(ISBLANK('Sample Information'!C114),"","_"&amp;'Sample Information'!C114)&amp;IF(ISBLANK('Sample Information'!D114),"","_"&amp;'Sample Information'!D114)&amp;"_"&amp;C106)</f>
        <v/>
      </c>
      <c r="C106" s="24" t="str">
        <f>IF(ISBLANK('Sample Information'!B114),"",'Sample Information'!B114)</f>
        <v/>
      </c>
      <c r="D106" s="13" t="str">
        <f>IF(ISBLANK('Sample Information'!E114),"",'Sample Information'!E114)</f>
        <v/>
      </c>
      <c r="E106" s="13" t="str">
        <f>IF(ISBLANK('Sample Information'!D114),"",'Sample Information'!D114)</f>
        <v/>
      </c>
      <c r="F106" s="13" t="str">
        <f>IF(ISBLANK('Sample Information'!U114),"Not provided",'Sample Information'!U114)</f>
        <v>Not provided</v>
      </c>
      <c r="V106" s="70" t="str">
        <f t="shared" si="26"/>
        <v/>
      </c>
      <c r="W1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6" s="63"/>
      <c r="AN106" s="22" t="str">
        <f t="shared" si="27"/>
        <v/>
      </c>
      <c r="AO106" s="22" t="str">
        <f t="shared" si="28"/>
        <v/>
      </c>
      <c r="AP106" s="22" t="str">
        <f t="shared" si="29"/>
        <v/>
      </c>
      <c r="BF106" s="70" t="str">
        <f t="shared" si="18"/>
        <v/>
      </c>
      <c r="BJ106" s="71" t="str">
        <f t="shared" si="19"/>
        <v/>
      </c>
      <c r="BK106" s="71" t="str">
        <f t="shared" si="30"/>
        <v/>
      </c>
      <c r="BL106" s="71" t="str">
        <f t="shared" si="31"/>
        <v/>
      </c>
      <c r="BU106" s="74" t="str">
        <f t="shared" si="20"/>
        <v/>
      </c>
      <c r="BV106" s="74" t="str">
        <f t="shared" si="21"/>
        <v/>
      </c>
      <c r="BW106" s="74" t="str">
        <f t="shared" si="22"/>
        <v/>
      </c>
      <c r="BX106" s="243"/>
      <c r="BY106" s="244"/>
      <c r="CP106" s="63"/>
      <c r="CQ106" s="22"/>
      <c r="CR106" s="22"/>
      <c r="CS106" s="64"/>
      <c r="DI106" s="34" t="str">
        <f t="shared" si="32"/>
        <v/>
      </c>
      <c r="DP106" s="18" t="str">
        <f t="shared" si="33"/>
        <v/>
      </c>
      <c r="DQ106" s="14" t="str">
        <f t="shared" si="23"/>
        <v/>
      </c>
      <c r="DR106" s="19" t="str">
        <f t="shared" si="24"/>
        <v/>
      </c>
      <c r="DS106" s="265" t="str">
        <f>IFERROR(LOOKUP(B106,#REF!,#REF!),"")</f>
        <v/>
      </c>
      <c r="DT106" s="294"/>
      <c r="DU106" s="25" t="str">
        <f t="shared" si="25"/>
        <v/>
      </c>
      <c r="DV106" s="25" t="str">
        <f t="shared" si="34"/>
        <v/>
      </c>
      <c r="DW106" s="31" t="str">
        <f t="shared" si="35"/>
        <v/>
      </c>
    </row>
    <row r="107" spans="1:127" x14ac:dyDescent="0.3">
      <c r="A107" s="264">
        <v>105</v>
      </c>
      <c r="B107" s="12" t="str">
        <f>IF(C107="","",'Critical Info &amp; Checklist'!$G$11&amp;"_"&amp;TEXT('New Data Sheet'!A107,"000")&amp;IF(ISBLANK('Sample Information'!C115),"","_"&amp;'Sample Information'!C115)&amp;IF(ISBLANK('Sample Information'!D115),"","_"&amp;'Sample Information'!D115)&amp;"_"&amp;C107)</f>
        <v/>
      </c>
      <c r="C107" s="24" t="str">
        <f>IF(ISBLANK('Sample Information'!B115),"",'Sample Information'!B115)</f>
        <v/>
      </c>
      <c r="D107" s="13" t="str">
        <f>IF(ISBLANK('Sample Information'!E115),"",'Sample Information'!E115)</f>
        <v/>
      </c>
      <c r="E107" s="13" t="str">
        <f>IF(ISBLANK('Sample Information'!D115),"",'Sample Information'!D115)</f>
        <v/>
      </c>
      <c r="F107" s="13" t="str">
        <f>IF(ISBLANK('Sample Information'!U115),"Not provided",'Sample Information'!U115)</f>
        <v>Not provided</v>
      </c>
      <c r="V107" s="70" t="str">
        <f t="shared" si="26"/>
        <v/>
      </c>
      <c r="W1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7" s="63"/>
      <c r="AN107" s="22" t="str">
        <f t="shared" si="27"/>
        <v/>
      </c>
      <c r="AO107" s="22" t="str">
        <f t="shared" si="28"/>
        <v/>
      </c>
      <c r="AP107" s="22" t="str">
        <f t="shared" si="29"/>
        <v/>
      </c>
      <c r="BF107" s="70" t="str">
        <f t="shared" si="18"/>
        <v/>
      </c>
      <c r="BJ107" s="71" t="str">
        <f t="shared" si="19"/>
        <v/>
      </c>
      <c r="BK107" s="71" t="str">
        <f t="shared" si="30"/>
        <v/>
      </c>
      <c r="BL107" s="71" t="str">
        <f t="shared" si="31"/>
        <v/>
      </c>
      <c r="BU107" s="74" t="str">
        <f t="shared" si="20"/>
        <v/>
      </c>
      <c r="BV107" s="74" t="str">
        <f t="shared" si="21"/>
        <v/>
      </c>
      <c r="BW107" s="74" t="str">
        <f t="shared" si="22"/>
        <v/>
      </c>
      <c r="BX107" s="243"/>
      <c r="BY107" s="244"/>
      <c r="CP107" s="63"/>
      <c r="CQ107" s="22"/>
      <c r="CR107" s="22"/>
      <c r="CS107" s="64"/>
      <c r="DI107" s="34" t="str">
        <f t="shared" si="32"/>
        <v/>
      </c>
      <c r="DP107" s="18" t="str">
        <f t="shared" si="33"/>
        <v/>
      </c>
      <c r="DQ107" s="14" t="str">
        <f t="shared" si="23"/>
        <v/>
      </c>
      <c r="DR107" s="19" t="str">
        <f t="shared" si="24"/>
        <v/>
      </c>
      <c r="DS107" s="265" t="str">
        <f>IFERROR(LOOKUP(B107,#REF!,#REF!),"")</f>
        <v/>
      </c>
      <c r="DT107" s="294"/>
      <c r="DU107" s="25" t="str">
        <f t="shared" si="25"/>
        <v/>
      </c>
      <c r="DV107" s="25" t="str">
        <f t="shared" si="34"/>
        <v/>
      </c>
      <c r="DW107" s="31" t="str">
        <f t="shared" si="35"/>
        <v/>
      </c>
    </row>
    <row r="108" spans="1:127" x14ac:dyDescent="0.3">
      <c r="A108" s="264">
        <v>106</v>
      </c>
      <c r="B108" s="12" t="str">
        <f>IF(C108="","",'Critical Info &amp; Checklist'!$G$11&amp;"_"&amp;TEXT('New Data Sheet'!A108,"000")&amp;IF(ISBLANK('Sample Information'!C116),"","_"&amp;'Sample Information'!C116)&amp;IF(ISBLANK('Sample Information'!D116),"","_"&amp;'Sample Information'!D116)&amp;"_"&amp;C108)</f>
        <v/>
      </c>
      <c r="C108" s="24" t="str">
        <f>IF(ISBLANK('Sample Information'!B116),"",'Sample Information'!B116)</f>
        <v/>
      </c>
      <c r="D108" s="13" t="str">
        <f>IF(ISBLANK('Sample Information'!E116),"",'Sample Information'!E116)</f>
        <v/>
      </c>
      <c r="E108" s="13" t="str">
        <f>IF(ISBLANK('Sample Information'!D116),"",'Sample Information'!D116)</f>
        <v/>
      </c>
      <c r="F108" s="13" t="str">
        <f>IF(ISBLANK('Sample Information'!U116),"Not provided",'Sample Information'!U116)</f>
        <v>Not provided</v>
      </c>
      <c r="V108" s="70" t="str">
        <f t="shared" si="26"/>
        <v/>
      </c>
      <c r="W1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8" s="63"/>
      <c r="AN108" s="22" t="str">
        <f t="shared" si="27"/>
        <v/>
      </c>
      <c r="AO108" s="22" t="str">
        <f t="shared" si="28"/>
        <v/>
      </c>
      <c r="AP108" s="22" t="str">
        <f t="shared" si="29"/>
        <v/>
      </c>
      <c r="BF108" s="70" t="str">
        <f t="shared" si="18"/>
        <v/>
      </c>
      <c r="BJ108" s="71" t="str">
        <f t="shared" si="19"/>
        <v/>
      </c>
      <c r="BK108" s="71" t="str">
        <f t="shared" si="30"/>
        <v/>
      </c>
      <c r="BL108" s="71" t="str">
        <f t="shared" si="31"/>
        <v/>
      </c>
      <c r="BU108" s="74" t="str">
        <f t="shared" si="20"/>
        <v/>
      </c>
      <c r="BV108" s="74" t="str">
        <f t="shared" si="21"/>
        <v/>
      </c>
      <c r="BW108" s="74" t="str">
        <f t="shared" si="22"/>
        <v/>
      </c>
      <c r="BX108" s="243"/>
      <c r="BY108" s="244"/>
      <c r="CP108" s="63"/>
      <c r="CQ108" s="22"/>
      <c r="CR108" s="22"/>
      <c r="CS108" s="64"/>
      <c r="DI108" s="34" t="str">
        <f t="shared" si="32"/>
        <v/>
      </c>
      <c r="DP108" s="18" t="str">
        <f t="shared" si="33"/>
        <v/>
      </c>
      <c r="DQ108" s="14" t="str">
        <f t="shared" si="23"/>
        <v/>
      </c>
      <c r="DR108" s="19" t="str">
        <f t="shared" si="24"/>
        <v/>
      </c>
      <c r="DS108" s="265" t="str">
        <f>IFERROR(LOOKUP(B108,#REF!,#REF!),"")</f>
        <v/>
      </c>
      <c r="DT108" s="294"/>
      <c r="DU108" s="25" t="str">
        <f t="shared" si="25"/>
        <v/>
      </c>
      <c r="DV108" s="25" t="str">
        <f t="shared" si="34"/>
        <v/>
      </c>
      <c r="DW108" s="31" t="str">
        <f t="shared" si="35"/>
        <v/>
      </c>
    </row>
    <row r="109" spans="1:127" x14ac:dyDescent="0.3">
      <c r="A109" s="264">
        <v>107</v>
      </c>
      <c r="B109" s="12" t="str">
        <f>IF(C109="","",'Critical Info &amp; Checklist'!$G$11&amp;"_"&amp;TEXT('New Data Sheet'!A109,"000")&amp;IF(ISBLANK('Sample Information'!C117),"","_"&amp;'Sample Information'!C117)&amp;IF(ISBLANK('Sample Information'!D117),"","_"&amp;'Sample Information'!D117)&amp;"_"&amp;C109)</f>
        <v/>
      </c>
      <c r="C109" s="24" t="str">
        <f>IF(ISBLANK('Sample Information'!B117),"",'Sample Information'!B117)</f>
        <v/>
      </c>
      <c r="D109" s="13" t="str">
        <f>IF(ISBLANK('Sample Information'!E117),"",'Sample Information'!E117)</f>
        <v/>
      </c>
      <c r="E109" s="13" t="str">
        <f>IF(ISBLANK('Sample Information'!D117),"",'Sample Information'!D117)</f>
        <v/>
      </c>
      <c r="F109" s="13" t="str">
        <f>IF(ISBLANK('Sample Information'!U117),"Not provided",'Sample Information'!U117)</f>
        <v>Not provided</v>
      </c>
      <c r="V109" s="70" t="str">
        <f t="shared" si="26"/>
        <v/>
      </c>
      <c r="W1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9" s="63"/>
      <c r="AN109" s="22" t="str">
        <f t="shared" si="27"/>
        <v/>
      </c>
      <c r="AO109" s="22" t="str">
        <f t="shared" si="28"/>
        <v/>
      </c>
      <c r="AP109" s="22" t="str">
        <f t="shared" si="29"/>
        <v/>
      </c>
      <c r="BF109" s="70" t="str">
        <f t="shared" si="18"/>
        <v/>
      </c>
      <c r="BJ109" s="71" t="str">
        <f t="shared" si="19"/>
        <v/>
      </c>
      <c r="BK109" s="71" t="str">
        <f t="shared" si="30"/>
        <v/>
      </c>
      <c r="BL109" s="71" t="str">
        <f t="shared" si="31"/>
        <v/>
      </c>
      <c r="BU109" s="74" t="str">
        <f t="shared" si="20"/>
        <v/>
      </c>
      <c r="BV109" s="74" t="str">
        <f t="shared" si="21"/>
        <v/>
      </c>
      <c r="BW109" s="74" t="str">
        <f t="shared" si="22"/>
        <v/>
      </c>
      <c r="BX109" s="243"/>
      <c r="BY109" s="244"/>
      <c r="CP109" s="63"/>
      <c r="CQ109" s="22"/>
      <c r="CR109" s="22"/>
      <c r="CS109" s="64"/>
      <c r="DI109" s="34" t="str">
        <f t="shared" si="32"/>
        <v/>
      </c>
      <c r="DP109" s="18" t="str">
        <f t="shared" si="33"/>
        <v/>
      </c>
      <c r="DQ109" s="14" t="str">
        <f t="shared" si="23"/>
        <v/>
      </c>
      <c r="DR109" s="19" t="str">
        <f t="shared" si="24"/>
        <v/>
      </c>
      <c r="DS109" s="265" t="str">
        <f>IFERROR(LOOKUP(B109,#REF!,#REF!),"")</f>
        <v/>
      </c>
      <c r="DT109" s="294"/>
      <c r="DU109" s="25" t="str">
        <f t="shared" si="25"/>
        <v/>
      </c>
      <c r="DV109" s="25" t="str">
        <f t="shared" si="34"/>
        <v/>
      </c>
      <c r="DW109" s="31" t="str">
        <f t="shared" si="35"/>
        <v/>
      </c>
    </row>
    <row r="110" spans="1:127" x14ac:dyDescent="0.3">
      <c r="A110" s="264">
        <v>108</v>
      </c>
      <c r="B110" s="12" t="str">
        <f>IF(C110="","",'Critical Info &amp; Checklist'!$G$11&amp;"_"&amp;TEXT('New Data Sheet'!A110,"000")&amp;IF(ISBLANK('Sample Information'!C118),"","_"&amp;'Sample Information'!C118)&amp;IF(ISBLANK('Sample Information'!D118),"","_"&amp;'Sample Information'!D118)&amp;"_"&amp;C110)</f>
        <v/>
      </c>
      <c r="C110" s="24" t="str">
        <f>IF(ISBLANK('Sample Information'!B118),"",'Sample Information'!B118)</f>
        <v/>
      </c>
      <c r="D110" s="13" t="str">
        <f>IF(ISBLANK('Sample Information'!E118),"",'Sample Information'!E118)</f>
        <v/>
      </c>
      <c r="E110" s="13" t="str">
        <f>IF(ISBLANK('Sample Information'!D118),"",'Sample Information'!D118)</f>
        <v/>
      </c>
      <c r="F110" s="13" t="str">
        <f>IF(ISBLANK('Sample Information'!U118),"Not provided",'Sample Information'!U118)</f>
        <v>Not provided</v>
      </c>
      <c r="V110" s="70" t="str">
        <f t="shared" si="26"/>
        <v/>
      </c>
      <c r="W1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0" s="63"/>
      <c r="AN110" s="22" t="str">
        <f t="shared" si="27"/>
        <v/>
      </c>
      <c r="AO110" s="22" t="str">
        <f t="shared" si="28"/>
        <v/>
      </c>
      <c r="AP110" s="22" t="str">
        <f t="shared" si="29"/>
        <v/>
      </c>
      <c r="BF110" s="70" t="str">
        <f t="shared" si="18"/>
        <v/>
      </c>
      <c r="BJ110" s="71" t="str">
        <f t="shared" si="19"/>
        <v/>
      </c>
      <c r="BK110" s="71" t="str">
        <f t="shared" si="30"/>
        <v/>
      </c>
      <c r="BL110" s="71" t="str">
        <f t="shared" si="31"/>
        <v/>
      </c>
      <c r="BU110" s="74" t="str">
        <f t="shared" si="20"/>
        <v/>
      </c>
      <c r="BV110" s="74" t="str">
        <f t="shared" si="21"/>
        <v/>
      </c>
      <c r="BW110" s="74" t="str">
        <f t="shared" si="22"/>
        <v/>
      </c>
      <c r="BX110" s="243"/>
      <c r="BY110" s="244"/>
      <c r="CP110" s="63"/>
      <c r="CQ110" s="22"/>
      <c r="CR110" s="22"/>
      <c r="CS110" s="64"/>
      <c r="DI110" s="34" t="str">
        <f t="shared" si="32"/>
        <v/>
      </c>
      <c r="DP110" s="18" t="str">
        <f t="shared" si="33"/>
        <v/>
      </c>
      <c r="DQ110" s="14" t="str">
        <f t="shared" si="23"/>
        <v/>
      </c>
      <c r="DR110" s="19" t="str">
        <f t="shared" si="24"/>
        <v/>
      </c>
      <c r="DS110" s="265" t="str">
        <f>IFERROR(LOOKUP(B110,#REF!,#REF!),"")</f>
        <v/>
      </c>
      <c r="DT110" s="294"/>
      <c r="DU110" s="25" t="str">
        <f t="shared" si="25"/>
        <v/>
      </c>
      <c r="DV110" s="25" t="str">
        <f t="shared" si="34"/>
        <v/>
      </c>
      <c r="DW110" s="31" t="str">
        <f t="shared" si="35"/>
        <v/>
      </c>
    </row>
    <row r="111" spans="1:127" x14ac:dyDescent="0.3">
      <c r="A111" s="264">
        <v>109</v>
      </c>
      <c r="B111" s="12" t="str">
        <f>IF(C111="","",'Critical Info &amp; Checklist'!$G$11&amp;"_"&amp;TEXT('New Data Sheet'!A111,"000")&amp;IF(ISBLANK('Sample Information'!C119),"","_"&amp;'Sample Information'!C119)&amp;IF(ISBLANK('Sample Information'!D119),"","_"&amp;'Sample Information'!D119)&amp;"_"&amp;C111)</f>
        <v/>
      </c>
      <c r="C111" s="24" t="str">
        <f>IF(ISBLANK('Sample Information'!B119),"",'Sample Information'!B119)</f>
        <v/>
      </c>
      <c r="D111" s="13" t="str">
        <f>IF(ISBLANK('Sample Information'!E119),"",'Sample Information'!E119)</f>
        <v/>
      </c>
      <c r="E111" s="13" t="str">
        <f>IF(ISBLANK('Sample Information'!D119),"",'Sample Information'!D119)</f>
        <v/>
      </c>
      <c r="F111" s="13" t="str">
        <f>IF(ISBLANK('Sample Information'!U119),"Not provided",'Sample Information'!U119)</f>
        <v>Not provided</v>
      </c>
      <c r="V111" s="70" t="str">
        <f t="shared" si="26"/>
        <v/>
      </c>
      <c r="W1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1" s="63"/>
      <c r="AN111" s="22"/>
      <c r="AO111" s="22"/>
      <c r="AP111" s="22"/>
      <c r="BF111" s="70" t="str">
        <f t="shared" si="18"/>
        <v/>
      </c>
      <c r="BJ111" s="71" t="str">
        <f t="shared" si="19"/>
        <v/>
      </c>
      <c r="BK111" s="71" t="str">
        <f t="shared" si="30"/>
        <v/>
      </c>
      <c r="BL111" s="71" t="str">
        <f t="shared" si="31"/>
        <v/>
      </c>
      <c r="BU111" s="74" t="str">
        <f t="shared" si="20"/>
        <v/>
      </c>
      <c r="BV111" s="74" t="str">
        <f t="shared" si="21"/>
        <v/>
      </c>
      <c r="BW111" s="74" t="str">
        <f t="shared" si="22"/>
        <v/>
      </c>
      <c r="BX111" s="243"/>
      <c r="BY111" s="244"/>
      <c r="CP111" s="63"/>
      <c r="CQ111" s="22"/>
      <c r="CR111" s="22"/>
      <c r="CS111" s="64"/>
      <c r="DI111" s="34" t="str">
        <f t="shared" si="32"/>
        <v/>
      </c>
      <c r="DP111" s="18" t="str">
        <f t="shared" si="33"/>
        <v/>
      </c>
      <c r="DQ111" s="14" t="str">
        <f t="shared" si="23"/>
        <v/>
      </c>
      <c r="DR111" s="19" t="str">
        <f t="shared" si="24"/>
        <v/>
      </c>
      <c r="DS111" s="265" t="str">
        <f>IFERROR(LOOKUP(B111,#REF!,#REF!),"")</f>
        <v/>
      </c>
      <c r="DT111" s="294"/>
      <c r="DU111" s="25" t="str">
        <f t="shared" si="25"/>
        <v/>
      </c>
      <c r="DV111" s="25" t="str">
        <f t="shared" si="34"/>
        <v/>
      </c>
      <c r="DW111" s="31" t="str">
        <f t="shared" si="35"/>
        <v/>
      </c>
    </row>
    <row r="112" spans="1:127" x14ac:dyDescent="0.3">
      <c r="A112" s="264">
        <v>110</v>
      </c>
      <c r="B112" s="12" t="str">
        <f>IF(C112="","",'Critical Info &amp; Checklist'!$G$11&amp;"_"&amp;TEXT('New Data Sheet'!A112,"000")&amp;IF(ISBLANK('Sample Information'!C120),"","_"&amp;'Sample Information'!C120)&amp;IF(ISBLANK('Sample Information'!D120),"","_"&amp;'Sample Information'!D120)&amp;"_"&amp;C112)</f>
        <v/>
      </c>
      <c r="C112" s="24" t="str">
        <f>IF(ISBLANK('Sample Information'!B120),"",'Sample Information'!B120)</f>
        <v/>
      </c>
      <c r="D112" s="13" t="str">
        <f>IF(ISBLANK('Sample Information'!E120),"",'Sample Information'!E120)</f>
        <v/>
      </c>
      <c r="E112" s="13" t="str">
        <f>IF(ISBLANK('Sample Information'!D120),"",'Sample Information'!D120)</f>
        <v/>
      </c>
      <c r="F112" s="13" t="str">
        <f>IF(ISBLANK('Sample Information'!U120),"Not provided",'Sample Information'!U120)</f>
        <v>Not provided</v>
      </c>
      <c r="V112" s="70" t="str">
        <f t="shared" si="26"/>
        <v/>
      </c>
      <c r="W1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2" s="63"/>
      <c r="AN112" s="22"/>
      <c r="AO112" s="22"/>
      <c r="AP112" s="22"/>
      <c r="BF112" s="70" t="str">
        <f t="shared" si="18"/>
        <v/>
      </c>
      <c r="BJ112" s="71" t="str">
        <f t="shared" si="19"/>
        <v/>
      </c>
      <c r="BK112" s="71" t="str">
        <f t="shared" si="30"/>
        <v/>
      </c>
      <c r="BL112" s="71" t="str">
        <f t="shared" si="31"/>
        <v/>
      </c>
      <c r="BU112" s="74" t="str">
        <f t="shared" si="20"/>
        <v/>
      </c>
      <c r="BV112" s="74" t="str">
        <f t="shared" si="21"/>
        <v/>
      </c>
      <c r="BW112" s="74" t="str">
        <f t="shared" si="22"/>
        <v/>
      </c>
      <c r="BX112" s="243"/>
      <c r="BY112" s="244"/>
      <c r="CP112" s="63"/>
      <c r="CQ112" s="22"/>
      <c r="CR112" s="22"/>
      <c r="CS112" s="64"/>
      <c r="DI112" s="34" t="str">
        <f t="shared" si="32"/>
        <v/>
      </c>
      <c r="DP112" s="18" t="str">
        <f t="shared" si="33"/>
        <v/>
      </c>
      <c r="DQ112" s="14" t="str">
        <f t="shared" si="23"/>
        <v/>
      </c>
      <c r="DR112" s="19" t="str">
        <f t="shared" si="24"/>
        <v/>
      </c>
      <c r="DS112" s="265" t="str">
        <f>IFERROR(LOOKUP(B112,#REF!,#REF!),"")</f>
        <v/>
      </c>
      <c r="DT112" s="294"/>
      <c r="DU112" s="25" t="str">
        <f t="shared" si="25"/>
        <v/>
      </c>
      <c r="DV112" s="25" t="str">
        <f t="shared" si="34"/>
        <v/>
      </c>
      <c r="DW112" s="31" t="str">
        <f t="shared" si="35"/>
        <v/>
      </c>
    </row>
    <row r="113" spans="1:127" x14ac:dyDescent="0.3">
      <c r="A113" s="264">
        <v>111</v>
      </c>
      <c r="B113" s="12" t="str">
        <f>IF(C113="","",'Critical Info &amp; Checklist'!$G$11&amp;"_"&amp;TEXT('New Data Sheet'!A113,"000")&amp;IF(ISBLANK('Sample Information'!C121),"","_"&amp;'Sample Information'!C121)&amp;IF(ISBLANK('Sample Information'!D121),"","_"&amp;'Sample Information'!D121)&amp;"_"&amp;C113)</f>
        <v/>
      </c>
      <c r="C113" s="24" t="str">
        <f>IF(ISBLANK('Sample Information'!B121),"",'Sample Information'!B121)</f>
        <v/>
      </c>
      <c r="D113" s="13" t="str">
        <f>IF(ISBLANK('Sample Information'!E121),"",'Sample Information'!E121)</f>
        <v/>
      </c>
      <c r="E113" s="13" t="str">
        <f>IF(ISBLANK('Sample Information'!D121),"",'Sample Information'!D121)</f>
        <v/>
      </c>
      <c r="F113" s="13" t="str">
        <f>IF(ISBLANK('Sample Information'!U121),"Not provided",'Sample Information'!U121)</f>
        <v>Not provided</v>
      </c>
      <c r="V113" s="70" t="str">
        <f t="shared" si="26"/>
        <v/>
      </c>
      <c r="W1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3" s="63"/>
      <c r="AN113" s="22"/>
      <c r="AO113" s="22"/>
      <c r="AP113" s="22"/>
      <c r="BF113" s="70" t="str">
        <f t="shared" si="18"/>
        <v/>
      </c>
      <c r="BJ113" s="71" t="str">
        <f t="shared" si="19"/>
        <v/>
      </c>
      <c r="BK113" s="71" t="str">
        <f t="shared" si="30"/>
        <v/>
      </c>
      <c r="BL113" s="71" t="str">
        <f t="shared" si="31"/>
        <v/>
      </c>
      <c r="BU113" s="74" t="str">
        <f t="shared" si="20"/>
        <v/>
      </c>
      <c r="BV113" s="74" t="str">
        <f t="shared" si="21"/>
        <v/>
      </c>
      <c r="BW113" s="74" t="str">
        <f t="shared" si="22"/>
        <v/>
      </c>
      <c r="BX113" s="243"/>
      <c r="BY113" s="244"/>
      <c r="CP113" s="63"/>
      <c r="CQ113" s="22"/>
      <c r="CR113" s="22"/>
      <c r="CS113" s="64"/>
      <c r="DI113" s="34" t="str">
        <f t="shared" si="32"/>
        <v/>
      </c>
      <c r="DP113" s="18" t="str">
        <f t="shared" si="33"/>
        <v/>
      </c>
      <c r="DQ113" s="14" t="str">
        <f t="shared" si="23"/>
        <v/>
      </c>
      <c r="DR113" s="19" t="str">
        <f t="shared" si="24"/>
        <v/>
      </c>
      <c r="DS113" s="265" t="str">
        <f>IFERROR(LOOKUP(B113,#REF!,#REF!),"")</f>
        <v/>
      </c>
      <c r="DT113" s="294"/>
      <c r="DU113" s="25" t="str">
        <f t="shared" si="25"/>
        <v/>
      </c>
      <c r="DV113" s="25" t="str">
        <f t="shared" si="34"/>
        <v/>
      </c>
      <c r="DW113" s="31" t="str">
        <f t="shared" si="35"/>
        <v/>
      </c>
    </row>
    <row r="114" spans="1:127" x14ac:dyDescent="0.3">
      <c r="A114" s="264">
        <v>112</v>
      </c>
      <c r="B114" s="12" t="str">
        <f>IF(C114="","",'Critical Info &amp; Checklist'!$G$11&amp;"_"&amp;TEXT('New Data Sheet'!A114,"000")&amp;IF(ISBLANK('Sample Information'!C122),"","_"&amp;'Sample Information'!C122)&amp;IF(ISBLANK('Sample Information'!D122),"","_"&amp;'Sample Information'!D122)&amp;"_"&amp;C114)</f>
        <v/>
      </c>
      <c r="C114" s="24" t="str">
        <f>IF(ISBLANK('Sample Information'!B122),"",'Sample Information'!B122)</f>
        <v/>
      </c>
      <c r="D114" s="13" t="str">
        <f>IF(ISBLANK('Sample Information'!E122),"",'Sample Information'!E122)</f>
        <v/>
      </c>
      <c r="E114" s="13" t="str">
        <f>IF(ISBLANK('Sample Information'!D122),"",'Sample Information'!D122)</f>
        <v/>
      </c>
      <c r="F114" s="13" t="str">
        <f>IF(ISBLANK('Sample Information'!U122),"Not provided",'Sample Information'!U122)</f>
        <v>Not provided</v>
      </c>
      <c r="V114" s="70" t="str">
        <f t="shared" si="26"/>
        <v/>
      </c>
      <c r="W1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4" s="63"/>
      <c r="AN114" s="22"/>
      <c r="AO114" s="22"/>
      <c r="AP114" s="22"/>
      <c r="BF114" s="70" t="str">
        <f t="shared" si="18"/>
        <v/>
      </c>
      <c r="BJ114" s="71" t="str">
        <f t="shared" si="19"/>
        <v/>
      </c>
      <c r="BK114" s="71" t="str">
        <f t="shared" si="30"/>
        <v/>
      </c>
      <c r="BL114" s="71" t="str">
        <f t="shared" si="31"/>
        <v/>
      </c>
      <c r="BU114" s="74" t="str">
        <f t="shared" si="20"/>
        <v/>
      </c>
      <c r="BV114" s="74" t="str">
        <f t="shared" si="21"/>
        <v/>
      </c>
      <c r="BW114" s="74" t="str">
        <f t="shared" si="22"/>
        <v/>
      </c>
      <c r="BX114" s="243"/>
      <c r="BY114" s="244"/>
      <c r="CP114" s="63"/>
      <c r="CQ114" s="22"/>
      <c r="CR114" s="22"/>
      <c r="CS114" s="64"/>
      <c r="DI114" s="34" t="str">
        <f t="shared" si="32"/>
        <v/>
      </c>
      <c r="DP114" s="18" t="str">
        <f t="shared" si="33"/>
        <v/>
      </c>
      <c r="DQ114" s="14" t="str">
        <f t="shared" si="23"/>
        <v/>
      </c>
      <c r="DR114" s="19" t="str">
        <f t="shared" si="24"/>
        <v/>
      </c>
      <c r="DS114" s="265" t="str">
        <f>IFERROR(LOOKUP(B114,#REF!,#REF!),"")</f>
        <v/>
      </c>
      <c r="DT114" s="294"/>
      <c r="DU114" s="25" t="str">
        <f t="shared" si="25"/>
        <v/>
      </c>
      <c r="DV114" s="25" t="str">
        <f t="shared" si="34"/>
        <v/>
      </c>
      <c r="DW114" s="31" t="str">
        <f t="shared" si="35"/>
        <v/>
      </c>
    </row>
    <row r="115" spans="1:127" x14ac:dyDescent="0.3">
      <c r="A115" s="264">
        <v>113</v>
      </c>
      <c r="B115" s="12" t="str">
        <f>IF(C115="","",'Critical Info &amp; Checklist'!$G$11&amp;"_"&amp;TEXT('New Data Sheet'!A115,"000")&amp;IF(ISBLANK('Sample Information'!C123),"","_"&amp;'Sample Information'!C123)&amp;IF(ISBLANK('Sample Information'!D123),"","_"&amp;'Sample Information'!D123)&amp;"_"&amp;C115)</f>
        <v/>
      </c>
      <c r="C115" s="24" t="str">
        <f>IF(ISBLANK('Sample Information'!B123),"",'Sample Information'!B123)</f>
        <v/>
      </c>
      <c r="D115" s="13" t="str">
        <f>IF(ISBLANK('Sample Information'!E123),"",'Sample Information'!E123)</f>
        <v/>
      </c>
      <c r="E115" s="13" t="str">
        <f>IF(ISBLANK('Sample Information'!D123),"",'Sample Information'!D123)</f>
        <v/>
      </c>
      <c r="F115" s="13" t="str">
        <f>IF(ISBLANK('Sample Information'!U123),"Not provided",'Sample Information'!U123)</f>
        <v>Not provided</v>
      </c>
      <c r="V115" s="70" t="str">
        <f t="shared" si="26"/>
        <v/>
      </c>
      <c r="W1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5" s="63"/>
      <c r="AN115" s="22"/>
      <c r="AO115" s="22"/>
      <c r="AP115" s="22"/>
      <c r="BF115" s="70" t="str">
        <f t="shared" si="18"/>
        <v/>
      </c>
      <c r="BJ115" s="71" t="str">
        <f t="shared" si="19"/>
        <v/>
      </c>
      <c r="BK115" s="71" t="str">
        <f t="shared" si="30"/>
        <v/>
      </c>
      <c r="BL115" s="71" t="str">
        <f t="shared" si="31"/>
        <v/>
      </c>
      <c r="BU115" s="74" t="str">
        <f t="shared" si="20"/>
        <v/>
      </c>
      <c r="BV115" s="74" t="str">
        <f t="shared" si="21"/>
        <v/>
      </c>
      <c r="BW115" s="74" t="str">
        <f t="shared" si="22"/>
        <v/>
      </c>
      <c r="BX115" s="243"/>
      <c r="BY115" s="244"/>
      <c r="CP115" s="63"/>
      <c r="CQ115" s="22"/>
      <c r="CR115" s="22"/>
      <c r="CS115" s="64"/>
      <c r="DI115" s="34" t="str">
        <f t="shared" si="32"/>
        <v/>
      </c>
      <c r="DP115" s="18" t="str">
        <f t="shared" si="33"/>
        <v/>
      </c>
      <c r="DQ115" s="14" t="str">
        <f t="shared" si="23"/>
        <v/>
      </c>
      <c r="DR115" s="19" t="str">
        <f t="shared" si="24"/>
        <v/>
      </c>
      <c r="DS115" s="265" t="str">
        <f>IFERROR(LOOKUP(B115,#REF!,#REF!),"")</f>
        <v/>
      </c>
      <c r="DT115" s="294"/>
      <c r="DU115" s="25" t="str">
        <f t="shared" si="25"/>
        <v/>
      </c>
      <c r="DV115" s="25" t="str">
        <f t="shared" si="34"/>
        <v/>
      </c>
      <c r="DW115" s="31" t="str">
        <f t="shared" si="35"/>
        <v/>
      </c>
    </row>
    <row r="116" spans="1:127" x14ac:dyDescent="0.3">
      <c r="A116" s="264">
        <v>114</v>
      </c>
      <c r="B116" s="12" t="str">
        <f>IF(C116="","",'Critical Info &amp; Checklist'!$G$11&amp;"_"&amp;TEXT('New Data Sheet'!A116,"000")&amp;IF(ISBLANK('Sample Information'!C124),"","_"&amp;'Sample Information'!C124)&amp;IF(ISBLANK('Sample Information'!D124),"","_"&amp;'Sample Information'!D124)&amp;"_"&amp;C116)</f>
        <v/>
      </c>
      <c r="C116" s="24" t="str">
        <f>IF(ISBLANK('Sample Information'!B124),"",'Sample Information'!B124)</f>
        <v/>
      </c>
      <c r="D116" s="13" t="str">
        <f>IF(ISBLANK('Sample Information'!E124),"",'Sample Information'!E124)</f>
        <v/>
      </c>
      <c r="E116" s="13" t="str">
        <f>IF(ISBLANK('Sample Information'!D124),"",'Sample Information'!D124)</f>
        <v/>
      </c>
      <c r="F116" s="13" t="str">
        <f>IF(ISBLANK('Sample Information'!U124),"Not provided",'Sample Information'!U124)</f>
        <v>Not provided</v>
      </c>
      <c r="V116" s="70" t="str">
        <f t="shared" si="26"/>
        <v/>
      </c>
      <c r="W1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6" s="63"/>
      <c r="AN116" s="22"/>
      <c r="AO116" s="22"/>
      <c r="AP116" s="22"/>
      <c r="BF116" s="70" t="str">
        <f t="shared" si="18"/>
        <v/>
      </c>
      <c r="BJ116" s="71" t="str">
        <f t="shared" si="19"/>
        <v/>
      </c>
      <c r="BK116" s="71" t="str">
        <f t="shared" si="30"/>
        <v/>
      </c>
      <c r="BL116" s="71" t="str">
        <f t="shared" si="31"/>
        <v/>
      </c>
      <c r="BU116" s="74" t="str">
        <f t="shared" si="20"/>
        <v/>
      </c>
      <c r="BV116" s="74" t="str">
        <f t="shared" si="21"/>
        <v/>
      </c>
      <c r="BW116" s="74" t="str">
        <f t="shared" si="22"/>
        <v/>
      </c>
      <c r="BX116" s="243"/>
      <c r="BY116" s="244"/>
      <c r="CP116" s="63"/>
      <c r="CQ116" s="22"/>
      <c r="CR116" s="22"/>
      <c r="CS116" s="64"/>
      <c r="DI116" s="34" t="str">
        <f t="shared" si="32"/>
        <v/>
      </c>
      <c r="DP116" s="18" t="str">
        <f t="shared" si="33"/>
        <v/>
      </c>
      <c r="DQ116" s="14" t="str">
        <f t="shared" si="23"/>
        <v/>
      </c>
      <c r="DR116" s="19" t="str">
        <f t="shared" si="24"/>
        <v/>
      </c>
      <c r="DS116" s="265" t="str">
        <f>IFERROR(LOOKUP(B116,#REF!,#REF!),"")</f>
        <v/>
      </c>
      <c r="DT116" s="294"/>
      <c r="DU116" s="25" t="str">
        <f t="shared" si="25"/>
        <v/>
      </c>
      <c r="DV116" s="25" t="str">
        <f t="shared" si="34"/>
        <v/>
      </c>
      <c r="DW116" s="31" t="str">
        <f t="shared" si="35"/>
        <v/>
      </c>
    </row>
    <row r="117" spans="1:127" x14ac:dyDescent="0.3">
      <c r="A117" s="264">
        <v>115</v>
      </c>
      <c r="B117" s="12" t="str">
        <f>IF(C117="","",'Critical Info &amp; Checklist'!$G$11&amp;"_"&amp;TEXT('New Data Sheet'!A117,"000")&amp;IF(ISBLANK('Sample Information'!C125),"","_"&amp;'Sample Information'!C125)&amp;IF(ISBLANK('Sample Information'!D125),"","_"&amp;'Sample Information'!D125)&amp;"_"&amp;C117)</f>
        <v/>
      </c>
      <c r="C117" s="24" t="str">
        <f>IF(ISBLANK('Sample Information'!B125),"",'Sample Information'!B125)</f>
        <v/>
      </c>
      <c r="D117" s="13" t="str">
        <f>IF(ISBLANK('Sample Information'!E125),"",'Sample Information'!E125)</f>
        <v/>
      </c>
      <c r="E117" s="13" t="str">
        <f>IF(ISBLANK('Sample Information'!D125),"",'Sample Information'!D125)</f>
        <v/>
      </c>
      <c r="F117" s="13" t="str">
        <f>IF(ISBLANK('Sample Information'!U125),"Not provided",'Sample Information'!U125)</f>
        <v>Not provided</v>
      </c>
      <c r="V117" s="70" t="str">
        <f t="shared" si="26"/>
        <v/>
      </c>
      <c r="W1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7" s="63"/>
      <c r="AN117" s="22"/>
      <c r="AO117" s="22"/>
      <c r="AP117" s="22"/>
      <c r="BF117" s="70" t="str">
        <f t="shared" si="18"/>
        <v/>
      </c>
      <c r="BJ117" s="71" t="str">
        <f t="shared" si="19"/>
        <v/>
      </c>
      <c r="BK117" s="71" t="str">
        <f t="shared" si="30"/>
        <v/>
      </c>
      <c r="BL117" s="71" t="str">
        <f t="shared" si="31"/>
        <v/>
      </c>
      <c r="BU117" s="74" t="str">
        <f t="shared" si="20"/>
        <v/>
      </c>
      <c r="BV117" s="74" t="str">
        <f t="shared" si="21"/>
        <v/>
      </c>
      <c r="BW117" s="74" t="str">
        <f t="shared" si="22"/>
        <v/>
      </c>
      <c r="BX117" s="243"/>
      <c r="BY117" s="244"/>
      <c r="CP117" s="63"/>
      <c r="CQ117" s="22"/>
      <c r="CR117" s="22"/>
      <c r="CS117" s="64"/>
      <c r="DI117" s="34" t="str">
        <f t="shared" si="32"/>
        <v/>
      </c>
      <c r="DP117" s="18" t="str">
        <f t="shared" si="33"/>
        <v/>
      </c>
      <c r="DQ117" s="14" t="str">
        <f t="shared" si="23"/>
        <v/>
      </c>
      <c r="DR117" s="19" t="str">
        <f t="shared" si="24"/>
        <v/>
      </c>
      <c r="DS117" s="265" t="str">
        <f>IFERROR(LOOKUP(B117,#REF!,#REF!),"")</f>
        <v/>
      </c>
      <c r="DT117" s="294"/>
      <c r="DU117" s="25" t="str">
        <f t="shared" si="25"/>
        <v/>
      </c>
      <c r="DV117" s="25" t="str">
        <f t="shared" si="34"/>
        <v/>
      </c>
      <c r="DW117" s="31" t="str">
        <f t="shared" si="35"/>
        <v/>
      </c>
    </row>
    <row r="118" spans="1:127" x14ac:dyDescent="0.3">
      <c r="A118" s="264">
        <v>116</v>
      </c>
      <c r="B118" s="12" t="str">
        <f>IF(C118="","",'Critical Info &amp; Checklist'!$G$11&amp;"_"&amp;TEXT('New Data Sheet'!A118,"000")&amp;IF(ISBLANK('Sample Information'!C126),"","_"&amp;'Sample Information'!C126)&amp;IF(ISBLANK('Sample Information'!D126),"","_"&amp;'Sample Information'!D126)&amp;"_"&amp;C118)</f>
        <v/>
      </c>
      <c r="C118" s="24" t="str">
        <f>IF(ISBLANK('Sample Information'!B126),"",'Sample Information'!B126)</f>
        <v/>
      </c>
      <c r="D118" s="13" t="str">
        <f>IF(ISBLANK('Sample Information'!E126),"",'Sample Information'!E126)</f>
        <v/>
      </c>
      <c r="E118" s="13" t="str">
        <f>IF(ISBLANK('Sample Information'!D126),"",'Sample Information'!D126)</f>
        <v/>
      </c>
      <c r="F118" s="13" t="str">
        <f>IF(ISBLANK('Sample Information'!U126),"Not provided",'Sample Information'!U126)</f>
        <v>Not provided</v>
      </c>
      <c r="V118" s="70" t="str">
        <f t="shared" si="26"/>
        <v/>
      </c>
      <c r="W1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8" s="63"/>
      <c r="AN118" s="22"/>
      <c r="AO118" s="22"/>
      <c r="AP118" s="22"/>
      <c r="BF118" s="70" t="str">
        <f t="shared" si="18"/>
        <v/>
      </c>
      <c r="BJ118" s="71" t="str">
        <f t="shared" si="19"/>
        <v/>
      </c>
      <c r="BK118" s="71" t="str">
        <f t="shared" si="30"/>
        <v/>
      </c>
      <c r="BL118" s="71" t="str">
        <f t="shared" si="31"/>
        <v/>
      </c>
      <c r="BU118" s="74" t="str">
        <f t="shared" si="20"/>
        <v/>
      </c>
      <c r="BV118" s="74" t="str">
        <f t="shared" si="21"/>
        <v/>
      </c>
      <c r="BW118" s="74" t="str">
        <f t="shared" si="22"/>
        <v/>
      </c>
      <c r="BX118" s="243"/>
      <c r="BY118" s="244"/>
      <c r="CP118" s="63"/>
      <c r="CQ118" s="22"/>
      <c r="CR118" s="22"/>
      <c r="CS118" s="64"/>
      <c r="DI118" s="34" t="str">
        <f t="shared" si="32"/>
        <v/>
      </c>
      <c r="DP118" s="18" t="str">
        <f t="shared" si="33"/>
        <v/>
      </c>
      <c r="DQ118" s="14" t="str">
        <f t="shared" si="23"/>
        <v/>
      </c>
      <c r="DR118" s="19" t="str">
        <f t="shared" si="24"/>
        <v/>
      </c>
      <c r="DS118" s="265" t="str">
        <f>IFERROR(LOOKUP(B118,#REF!,#REF!),"")</f>
        <v/>
      </c>
      <c r="DT118" s="294"/>
      <c r="DU118" s="25" t="str">
        <f t="shared" si="25"/>
        <v/>
      </c>
      <c r="DV118" s="25" t="str">
        <f t="shared" si="34"/>
        <v/>
      </c>
      <c r="DW118" s="31" t="str">
        <f t="shared" si="35"/>
        <v/>
      </c>
    </row>
    <row r="119" spans="1:127" x14ac:dyDescent="0.3">
      <c r="A119" s="264">
        <v>117</v>
      </c>
      <c r="B119" s="12" t="str">
        <f>IF(C119="","",'Critical Info &amp; Checklist'!$G$11&amp;"_"&amp;TEXT('New Data Sheet'!A119,"000")&amp;IF(ISBLANK('Sample Information'!C127),"","_"&amp;'Sample Information'!C127)&amp;IF(ISBLANK('Sample Information'!D127),"","_"&amp;'Sample Information'!D127)&amp;"_"&amp;C119)</f>
        <v/>
      </c>
      <c r="C119" s="24" t="str">
        <f>IF(ISBLANK('Sample Information'!B127),"",'Sample Information'!B127)</f>
        <v/>
      </c>
      <c r="D119" s="13" t="str">
        <f>IF(ISBLANK('Sample Information'!E127),"",'Sample Information'!E127)</f>
        <v/>
      </c>
      <c r="E119" s="13" t="str">
        <f>IF(ISBLANK('Sample Information'!D127),"",'Sample Information'!D127)</f>
        <v/>
      </c>
      <c r="F119" s="13" t="str">
        <f>IF(ISBLANK('Sample Information'!U127),"Not provided",'Sample Information'!U127)</f>
        <v>Not provided</v>
      </c>
      <c r="V119" s="70" t="str">
        <f t="shared" si="26"/>
        <v/>
      </c>
      <c r="W1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9" s="63"/>
      <c r="AN119" s="22"/>
      <c r="AO119" s="22"/>
      <c r="AP119" s="22"/>
      <c r="BF119" s="70" t="str">
        <f t="shared" si="18"/>
        <v/>
      </c>
      <c r="BJ119" s="71" t="str">
        <f t="shared" si="19"/>
        <v/>
      </c>
      <c r="BK119" s="71" t="str">
        <f t="shared" si="30"/>
        <v/>
      </c>
      <c r="BL119" s="71" t="str">
        <f t="shared" si="31"/>
        <v/>
      </c>
      <c r="BU119" s="74" t="str">
        <f t="shared" si="20"/>
        <v/>
      </c>
      <c r="BV119" s="74" t="str">
        <f t="shared" si="21"/>
        <v/>
      </c>
      <c r="BW119" s="74" t="str">
        <f t="shared" si="22"/>
        <v/>
      </c>
      <c r="BX119" s="243"/>
      <c r="BY119" s="244"/>
      <c r="CP119" s="63"/>
      <c r="CQ119" s="22"/>
      <c r="CR119" s="22"/>
      <c r="CS119" s="64"/>
      <c r="DI119" s="34" t="str">
        <f t="shared" si="32"/>
        <v/>
      </c>
      <c r="DP119" s="18" t="str">
        <f t="shared" si="33"/>
        <v/>
      </c>
      <c r="DQ119" s="14" t="str">
        <f t="shared" si="23"/>
        <v/>
      </c>
      <c r="DR119" s="19" t="str">
        <f t="shared" si="24"/>
        <v/>
      </c>
      <c r="DS119" s="265" t="str">
        <f>IFERROR(LOOKUP(B119,#REF!,#REF!),"")</f>
        <v/>
      </c>
      <c r="DT119" s="294"/>
      <c r="DU119" s="25" t="str">
        <f t="shared" si="25"/>
        <v/>
      </c>
      <c r="DV119" s="25" t="str">
        <f t="shared" si="34"/>
        <v/>
      </c>
      <c r="DW119" s="31" t="str">
        <f t="shared" si="35"/>
        <v/>
      </c>
    </row>
    <row r="120" spans="1:127" x14ac:dyDescent="0.3">
      <c r="A120" s="264">
        <v>118</v>
      </c>
      <c r="B120" s="12" t="str">
        <f>IF(C120="","",'Critical Info &amp; Checklist'!$G$11&amp;"_"&amp;TEXT('New Data Sheet'!A120,"000")&amp;IF(ISBLANK('Sample Information'!C128),"","_"&amp;'Sample Information'!C128)&amp;IF(ISBLANK('Sample Information'!D128),"","_"&amp;'Sample Information'!D128)&amp;"_"&amp;C120)</f>
        <v/>
      </c>
      <c r="C120" s="24" t="str">
        <f>IF(ISBLANK('Sample Information'!B128),"",'Sample Information'!B128)</f>
        <v/>
      </c>
      <c r="D120" s="13" t="str">
        <f>IF(ISBLANK('Sample Information'!E128),"",'Sample Information'!E128)</f>
        <v/>
      </c>
      <c r="E120" s="13" t="str">
        <f>IF(ISBLANK('Sample Information'!D128),"",'Sample Information'!D128)</f>
        <v/>
      </c>
      <c r="F120" s="13" t="str">
        <f>IF(ISBLANK('Sample Information'!U128),"Not provided",'Sample Information'!U128)</f>
        <v>Not provided</v>
      </c>
      <c r="V120" s="70" t="str">
        <f t="shared" si="26"/>
        <v/>
      </c>
      <c r="W1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0" s="63"/>
      <c r="AN120" s="22"/>
      <c r="AO120" s="22"/>
      <c r="AP120" s="22"/>
      <c r="BF120" s="70" t="str">
        <f t="shared" si="18"/>
        <v/>
      </c>
      <c r="BJ120" s="71" t="str">
        <f t="shared" si="19"/>
        <v/>
      </c>
      <c r="BK120" s="71" t="str">
        <f t="shared" si="30"/>
        <v/>
      </c>
      <c r="BL120" s="71" t="str">
        <f t="shared" si="31"/>
        <v/>
      </c>
      <c r="BU120" s="74" t="str">
        <f t="shared" si="20"/>
        <v/>
      </c>
      <c r="BV120" s="74" t="str">
        <f t="shared" si="21"/>
        <v/>
      </c>
      <c r="BW120" s="74" t="str">
        <f t="shared" si="22"/>
        <v/>
      </c>
      <c r="BX120" s="243"/>
      <c r="BY120" s="244"/>
      <c r="CP120" s="63"/>
      <c r="CQ120" s="22"/>
      <c r="CR120" s="22"/>
      <c r="CS120" s="64"/>
      <c r="DI120" s="34" t="str">
        <f t="shared" si="32"/>
        <v/>
      </c>
      <c r="DP120" s="18" t="str">
        <f t="shared" si="33"/>
        <v/>
      </c>
      <c r="DQ120" s="14" t="str">
        <f t="shared" si="23"/>
        <v/>
      </c>
      <c r="DR120" s="19" t="str">
        <f t="shared" si="24"/>
        <v/>
      </c>
      <c r="DS120" s="265" t="str">
        <f>IFERROR(LOOKUP(B120,#REF!,#REF!),"")</f>
        <v/>
      </c>
      <c r="DT120" s="294"/>
      <c r="DU120" s="25" t="str">
        <f t="shared" si="25"/>
        <v/>
      </c>
      <c r="DV120" s="25" t="str">
        <f t="shared" si="34"/>
        <v/>
      </c>
      <c r="DW120" s="31" t="str">
        <f t="shared" si="35"/>
        <v/>
      </c>
    </row>
    <row r="121" spans="1:127" x14ac:dyDescent="0.3">
      <c r="A121" s="264">
        <v>119</v>
      </c>
      <c r="B121" s="12" t="str">
        <f>IF(C121="","",'Critical Info &amp; Checklist'!$G$11&amp;"_"&amp;TEXT('New Data Sheet'!A121,"000")&amp;IF(ISBLANK('Sample Information'!C129),"","_"&amp;'Sample Information'!C129)&amp;IF(ISBLANK('Sample Information'!D129),"","_"&amp;'Sample Information'!D129)&amp;"_"&amp;C121)</f>
        <v/>
      </c>
      <c r="C121" s="24" t="str">
        <f>IF(ISBLANK('Sample Information'!B129),"",'Sample Information'!B129)</f>
        <v/>
      </c>
      <c r="D121" s="13" t="str">
        <f>IF(ISBLANK('Sample Information'!E129),"",'Sample Information'!E129)</f>
        <v/>
      </c>
      <c r="E121" s="13" t="str">
        <f>IF(ISBLANK('Sample Information'!D129),"",'Sample Information'!D129)</f>
        <v/>
      </c>
      <c r="F121" s="13" t="str">
        <f>IF(ISBLANK('Sample Information'!U129),"Not provided",'Sample Information'!U129)</f>
        <v>Not provided</v>
      </c>
      <c r="V121" s="70" t="str">
        <f t="shared" si="26"/>
        <v/>
      </c>
      <c r="W1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1" s="63"/>
      <c r="AN121" s="22"/>
      <c r="AO121" s="22"/>
      <c r="AP121" s="22"/>
      <c r="BF121" s="70" t="str">
        <f t="shared" si="18"/>
        <v/>
      </c>
      <c r="BJ121" s="71" t="str">
        <f t="shared" si="19"/>
        <v/>
      </c>
      <c r="BK121" s="71" t="str">
        <f t="shared" si="30"/>
        <v/>
      </c>
      <c r="BL121" s="71" t="str">
        <f t="shared" si="31"/>
        <v/>
      </c>
      <c r="BU121" s="74" t="str">
        <f t="shared" si="20"/>
        <v/>
      </c>
      <c r="BV121" s="74" t="str">
        <f t="shared" si="21"/>
        <v/>
      </c>
      <c r="BW121" s="74" t="str">
        <f t="shared" si="22"/>
        <v/>
      </c>
      <c r="BX121" s="243"/>
      <c r="BY121" s="244"/>
      <c r="CP121" s="63"/>
      <c r="CQ121" s="22"/>
      <c r="CR121" s="22"/>
      <c r="CS121" s="64"/>
      <c r="DI121" s="34" t="str">
        <f t="shared" si="32"/>
        <v/>
      </c>
      <c r="DP121" s="18" t="str">
        <f t="shared" si="33"/>
        <v/>
      </c>
      <c r="DQ121" s="14" t="str">
        <f t="shared" si="23"/>
        <v/>
      </c>
      <c r="DR121" s="19" t="str">
        <f t="shared" si="24"/>
        <v/>
      </c>
      <c r="DS121" s="265" t="str">
        <f>IFERROR(LOOKUP(B121,#REF!,#REF!),"")</f>
        <v/>
      </c>
      <c r="DT121" s="294"/>
      <c r="DU121" s="25" t="str">
        <f t="shared" si="25"/>
        <v/>
      </c>
      <c r="DV121" s="25" t="str">
        <f t="shared" si="34"/>
        <v/>
      </c>
      <c r="DW121" s="31" t="str">
        <f t="shared" si="35"/>
        <v/>
      </c>
    </row>
    <row r="122" spans="1:127" x14ac:dyDescent="0.3">
      <c r="A122" s="264">
        <v>120</v>
      </c>
      <c r="B122" s="12" t="str">
        <f>IF(C122="","",'Critical Info &amp; Checklist'!$G$11&amp;"_"&amp;TEXT('New Data Sheet'!A122,"000")&amp;IF(ISBLANK('Sample Information'!C130),"","_"&amp;'Sample Information'!C130)&amp;IF(ISBLANK('Sample Information'!D130),"","_"&amp;'Sample Information'!D130)&amp;"_"&amp;C122)</f>
        <v/>
      </c>
      <c r="C122" s="24" t="str">
        <f>IF(ISBLANK('Sample Information'!B130),"",'Sample Information'!B130)</f>
        <v/>
      </c>
      <c r="D122" s="13" t="str">
        <f>IF(ISBLANK('Sample Information'!E130),"",'Sample Information'!E130)</f>
        <v/>
      </c>
      <c r="E122" s="13" t="str">
        <f>IF(ISBLANK('Sample Information'!D130),"",'Sample Information'!D130)</f>
        <v/>
      </c>
      <c r="F122" s="13" t="str">
        <f>IF(ISBLANK('Sample Information'!U130),"Not provided",'Sample Information'!U130)</f>
        <v>Not provided</v>
      </c>
      <c r="V122" s="70" t="str">
        <f t="shared" si="26"/>
        <v/>
      </c>
      <c r="W1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2" s="63"/>
      <c r="AN122" s="22"/>
      <c r="AO122" s="22"/>
      <c r="AP122" s="22"/>
      <c r="BF122" s="70" t="str">
        <f t="shared" si="18"/>
        <v/>
      </c>
      <c r="BJ122" s="71" t="str">
        <f t="shared" si="19"/>
        <v/>
      </c>
      <c r="BK122" s="71" t="str">
        <f t="shared" si="30"/>
        <v/>
      </c>
      <c r="BL122" s="71" t="str">
        <f t="shared" si="31"/>
        <v/>
      </c>
      <c r="BU122" s="74" t="str">
        <f t="shared" si="20"/>
        <v/>
      </c>
      <c r="BV122" s="74" t="str">
        <f t="shared" si="21"/>
        <v/>
      </c>
      <c r="BW122" s="74" t="str">
        <f t="shared" si="22"/>
        <v/>
      </c>
      <c r="BX122" s="243"/>
      <c r="BY122" s="244"/>
      <c r="CP122" s="63"/>
      <c r="CQ122" s="22"/>
      <c r="CR122" s="22"/>
      <c r="CS122" s="64"/>
      <c r="DI122" s="34" t="str">
        <f t="shared" si="32"/>
        <v/>
      </c>
      <c r="DP122" s="18" t="str">
        <f t="shared" si="33"/>
        <v/>
      </c>
      <c r="DQ122" s="14" t="str">
        <f t="shared" si="23"/>
        <v/>
      </c>
      <c r="DR122" s="19" t="str">
        <f t="shared" si="24"/>
        <v/>
      </c>
      <c r="DS122" s="265" t="str">
        <f>IFERROR(LOOKUP(B122,#REF!,#REF!),"")</f>
        <v/>
      </c>
      <c r="DT122" s="294"/>
      <c r="DU122" s="25" t="str">
        <f t="shared" si="25"/>
        <v/>
      </c>
      <c r="DV122" s="25" t="str">
        <f t="shared" si="34"/>
        <v/>
      </c>
      <c r="DW122" s="31" t="str">
        <f t="shared" si="35"/>
        <v/>
      </c>
    </row>
    <row r="123" spans="1:127" x14ac:dyDescent="0.3">
      <c r="A123" s="264">
        <v>121</v>
      </c>
      <c r="B123" s="12" t="str">
        <f>IF(C123="","",'Critical Info &amp; Checklist'!$G$11&amp;"_"&amp;TEXT('New Data Sheet'!A123,"000")&amp;IF(ISBLANK('Sample Information'!C131),"","_"&amp;'Sample Information'!C131)&amp;IF(ISBLANK('Sample Information'!D131),"","_"&amp;'Sample Information'!D131)&amp;"_"&amp;C123)</f>
        <v/>
      </c>
      <c r="C123" s="24" t="str">
        <f>IF(ISBLANK('Sample Information'!B131),"",'Sample Information'!B131)</f>
        <v/>
      </c>
      <c r="D123" s="13" t="str">
        <f>IF(ISBLANK('Sample Information'!E131),"",'Sample Information'!E131)</f>
        <v/>
      </c>
      <c r="E123" s="13" t="str">
        <f>IF(ISBLANK('Sample Information'!D131),"",'Sample Information'!D131)</f>
        <v/>
      </c>
      <c r="F123" s="13" t="str">
        <f>IF(ISBLANK('Sample Information'!U131),"Not provided",'Sample Information'!U131)</f>
        <v>Not provided</v>
      </c>
      <c r="V123" s="70" t="str">
        <f t="shared" si="26"/>
        <v/>
      </c>
      <c r="W1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3" s="63"/>
      <c r="AN123" s="22"/>
      <c r="AO123" s="22"/>
      <c r="AP123" s="22"/>
      <c r="BF123" s="70" t="str">
        <f t="shared" si="18"/>
        <v/>
      </c>
      <c r="BJ123" s="71" t="str">
        <f t="shared" si="19"/>
        <v/>
      </c>
      <c r="BK123" s="71" t="str">
        <f t="shared" si="30"/>
        <v/>
      </c>
      <c r="BL123" s="71" t="str">
        <f t="shared" si="31"/>
        <v/>
      </c>
      <c r="BU123" s="74" t="str">
        <f t="shared" si="20"/>
        <v/>
      </c>
      <c r="BV123" s="74" t="str">
        <f t="shared" si="21"/>
        <v/>
      </c>
      <c r="BW123" s="74" t="str">
        <f t="shared" si="22"/>
        <v/>
      </c>
      <c r="BX123" s="243"/>
      <c r="BY123" s="244"/>
      <c r="CP123" s="63"/>
      <c r="CQ123" s="22"/>
      <c r="CR123" s="22"/>
      <c r="CS123" s="64"/>
      <c r="DI123" s="34" t="str">
        <f t="shared" si="32"/>
        <v/>
      </c>
      <c r="DP123" s="18" t="str">
        <f t="shared" si="33"/>
        <v/>
      </c>
      <c r="DQ123" s="14" t="str">
        <f t="shared" si="23"/>
        <v/>
      </c>
      <c r="DR123" s="19" t="str">
        <f t="shared" si="24"/>
        <v/>
      </c>
      <c r="DS123" s="265" t="str">
        <f>IFERROR(LOOKUP(B123,#REF!,#REF!),"")</f>
        <v/>
      </c>
      <c r="DT123" s="294"/>
      <c r="DU123" s="25" t="str">
        <f t="shared" si="25"/>
        <v/>
      </c>
      <c r="DV123" s="25" t="str">
        <f t="shared" si="34"/>
        <v/>
      </c>
      <c r="DW123" s="31" t="str">
        <f t="shared" si="35"/>
        <v/>
      </c>
    </row>
    <row r="124" spans="1:127" x14ac:dyDescent="0.3">
      <c r="A124" s="264">
        <v>122</v>
      </c>
      <c r="B124" s="12" t="str">
        <f>IF(C124="","",'Critical Info &amp; Checklist'!$G$11&amp;"_"&amp;TEXT('New Data Sheet'!A124,"000")&amp;IF(ISBLANK('Sample Information'!C132),"","_"&amp;'Sample Information'!C132)&amp;IF(ISBLANK('Sample Information'!D132),"","_"&amp;'Sample Information'!D132)&amp;"_"&amp;C124)</f>
        <v/>
      </c>
      <c r="C124" s="24" t="str">
        <f>IF(ISBLANK('Sample Information'!B132),"",'Sample Information'!B132)</f>
        <v/>
      </c>
      <c r="D124" s="13" t="str">
        <f>IF(ISBLANK('Sample Information'!E132),"",'Sample Information'!E132)</f>
        <v/>
      </c>
      <c r="E124" s="13" t="str">
        <f>IF(ISBLANK('Sample Information'!D132),"",'Sample Information'!D132)</f>
        <v/>
      </c>
      <c r="F124" s="13" t="str">
        <f>IF(ISBLANK('Sample Information'!U132),"Not provided",'Sample Information'!U132)</f>
        <v>Not provided</v>
      </c>
      <c r="V124" s="70" t="str">
        <f t="shared" si="26"/>
        <v/>
      </c>
      <c r="W1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4" s="63"/>
      <c r="AN124" s="22"/>
      <c r="AO124" s="22"/>
      <c r="AP124" s="22"/>
      <c r="BF124" s="70" t="str">
        <f t="shared" si="18"/>
        <v/>
      </c>
      <c r="BJ124" s="71" t="str">
        <f t="shared" si="19"/>
        <v/>
      </c>
      <c r="BK124" s="71" t="str">
        <f t="shared" si="30"/>
        <v/>
      </c>
      <c r="BL124" s="71" t="str">
        <f t="shared" si="31"/>
        <v/>
      </c>
      <c r="BU124" s="74" t="str">
        <f t="shared" si="20"/>
        <v/>
      </c>
      <c r="BV124" s="74" t="str">
        <f t="shared" si="21"/>
        <v/>
      </c>
      <c r="BW124" s="74" t="str">
        <f t="shared" si="22"/>
        <v/>
      </c>
      <c r="BX124" s="243"/>
      <c r="BY124" s="244"/>
      <c r="CP124" s="63"/>
      <c r="CQ124" s="22"/>
      <c r="CR124" s="22"/>
      <c r="CS124" s="64"/>
      <c r="DI124" s="34" t="str">
        <f t="shared" si="32"/>
        <v/>
      </c>
      <c r="DP124" s="18" t="str">
        <f t="shared" si="33"/>
        <v/>
      </c>
      <c r="DQ124" s="14" t="str">
        <f t="shared" si="23"/>
        <v/>
      </c>
      <c r="DR124" s="19" t="str">
        <f t="shared" si="24"/>
        <v/>
      </c>
      <c r="DS124" s="265" t="str">
        <f>IFERROR(LOOKUP(B124,#REF!,#REF!),"")</f>
        <v/>
      </c>
      <c r="DT124" s="294"/>
      <c r="DU124" s="25" t="str">
        <f t="shared" si="25"/>
        <v/>
      </c>
      <c r="DV124" s="25" t="str">
        <f t="shared" si="34"/>
        <v/>
      </c>
      <c r="DW124" s="31" t="str">
        <f t="shared" si="35"/>
        <v/>
      </c>
    </row>
    <row r="125" spans="1:127" x14ac:dyDescent="0.3">
      <c r="A125" s="264">
        <v>123</v>
      </c>
      <c r="B125" s="12" t="str">
        <f>IF(C125="","",'Critical Info &amp; Checklist'!$G$11&amp;"_"&amp;TEXT('New Data Sheet'!A125,"000")&amp;IF(ISBLANK('Sample Information'!C133),"","_"&amp;'Sample Information'!C133)&amp;IF(ISBLANK('Sample Information'!D133),"","_"&amp;'Sample Information'!D133)&amp;"_"&amp;C125)</f>
        <v/>
      </c>
      <c r="C125" s="24" t="str">
        <f>IF(ISBLANK('Sample Information'!B133),"",'Sample Information'!B133)</f>
        <v/>
      </c>
      <c r="D125" s="13" t="str">
        <f>IF(ISBLANK('Sample Information'!E133),"",'Sample Information'!E133)</f>
        <v/>
      </c>
      <c r="E125" s="13" t="str">
        <f>IF(ISBLANK('Sample Information'!D133),"",'Sample Information'!D133)</f>
        <v/>
      </c>
      <c r="F125" s="13" t="str">
        <f>IF(ISBLANK('Sample Information'!U133),"Not provided",'Sample Information'!U133)</f>
        <v>Not provided</v>
      </c>
      <c r="V125" s="70" t="str">
        <f t="shared" si="26"/>
        <v/>
      </c>
      <c r="W1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5" s="63"/>
      <c r="AN125" s="22"/>
      <c r="AO125" s="22"/>
      <c r="AP125" s="22"/>
      <c r="BF125" s="70" t="str">
        <f t="shared" si="18"/>
        <v/>
      </c>
      <c r="BJ125" s="71" t="str">
        <f t="shared" si="19"/>
        <v/>
      </c>
      <c r="BK125" s="71" t="str">
        <f t="shared" si="30"/>
        <v/>
      </c>
      <c r="BL125" s="71" t="str">
        <f t="shared" si="31"/>
        <v/>
      </c>
      <c r="BU125" s="74" t="str">
        <f t="shared" si="20"/>
        <v/>
      </c>
      <c r="BV125" s="74" t="str">
        <f t="shared" si="21"/>
        <v/>
      </c>
      <c r="BW125" s="74" t="str">
        <f t="shared" si="22"/>
        <v/>
      </c>
      <c r="BX125" s="243"/>
      <c r="BY125" s="244"/>
      <c r="CP125" s="63"/>
      <c r="CQ125" s="22"/>
      <c r="CR125" s="22"/>
      <c r="CS125" s="64"/>
      <c r="DI125" s="34" t="str">
        <f t="shared" si="32"/>
        <v/>
      </c>
      <c r="DP125" s="18" t="str">
        <f t="shared" si="33"/>
        <v/>
      </c>
      <c r="DQ125" s="14" t="str">
        <f t="shared" si="23"/>
        <v/>
      </c>
      <c r="DR125" s="19" t="str">
        <f t="shared" si="24"/>
        <v/>
      </c>
      <c r="DS125" s="265" t="str">
        <f>IFERROR(LOOKUP(B125,#REF!,#REF!),"")</f>
        <v/>
      </c>
      <c r="DT125" s="294"/>
      <c r="DU125" s="25" t="str">
        <f t="shared" si="25"/>
        <v/>
      </c>
      <c r="DV125" s="25" t="str">
        <f t="shared" si="34"/>
        <v/>
      </c>
      <c r="DW125" s="31" t="str">
        <f t="shared" si="35"/>
        <v/>
      </c>
    </row>
    <row r="126" spans="1:127" x14ac:dyDescent="0.3">
      <c r="A126" s="264">
        <v>124</v>
      </c>
      <c r="B126" s="12" t="str">
        <f>IF(C126="","",'Critical Info &amp; Checklist'!$G$11&amp;"_"&amp;TEXT('New Data Sheet'!A126,"000")&amp;IF(ISBLANK('Sample Information'!C134),"","_"&amp;'Sample Information'!C134)&amp;IF(ISBLANK('Sample Information'!D134),"","_"&amp;'Sample Information'!D134)&amp;"_"&amp;C126)</f>
        <v/>
      </c>
      <c r="C126" s="24" t="str">
        <f>IF(ISBLANK('Sample Information'!B134),"",'Sample Information'!B134)</f>
        <v/>
      </c>
      <c r="D126" s="13" t="str">
        <f>IF(ISBLANK('Sample Information'!E134),"",'Sample Information'!E134)</f>
        <v/>
      </c>
      <c r="E126" s="13" t="str">
        <f>IF(ISBLANK('Sample Information'!D134),"",'Sample Information'!D134)</f>
        <v/>
      </c>
      <c r="F126" s="13" t="str">
        <f>IF(ISBLANK('Sample Information'!U134),"Not provided",'Sample Information'!U134)</f>
        <v>Not provided</v>
      </c>
      <c r="V126" s="70" t="str">
        <f t="shared" si="26"/>
        <v/>
      </c>
      <c r="W1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6" s="63"/>
      <c r="AN126" s="22"/>
      <c r="AO126" s="22"/>
      <c r="AP126" s="22"/>
      <c r="BF126" s="70" t="str">
        <f t="shared" si="18"/>
        <v/>
      </c>
      <c r="BJ126" s="71" t="str">
        <f t="shared" si="19"/>
        <v/>
      </c>
      <c r="BK126" s="71" t="str">
        <f t="shared" si="30"/>
        <v/>
      </c>
      <c r="BL126" s="71" t="str">
        <f t="shared" si="31"/>
        <v/>
      </c>
      <c r="BU126" s="74" t="str">
        <f t="shared" si="20"/>
        <v/>
      </c>
      <c r="BV126" s="74" t="str">
        <f t="shared" si="21"/>
        <v/>
      </c>
      <c r="BW126" s="74" t="str">
        <f t="shared" si="22"/>
        <v/>
      </c>
      <c r="BX126" s="243"/>
      <c r="BY126" s="244"/>
      <c r="CP126" s="63"/>
      <c r="CQ126" s="22"/>
      <c r="CR126" s="22"/>
      <c r="CS126" s="64"/>
      <c r="DI126" s="34" t="str">
        <f t="shared" si="32"/>
        <v/>
      </c>
      <c r="DP126" s="18" t="str">
        <f t="shared" si="33"/>
        <v/>
      </c>
      <c r="DQ126" s="14" t="str">
        <f t="shared" si="23"/>
        <v/>
      </c>
      <c r="DR126" s="19" t="str">
        <f t="shared" si="24"/>
        <v/>
      </c>
      <c r="DS126" s="265" t="str">
        <f>IFERROR(LOOKUP(B126,#REF!,#REF!),"")</f>
        <v/>
      </c>
      <c r="DT126" s="294"/>
      <c r="DU126" s="25" t="str">
        <f t="shared" si="25"/>
        <v/>
      </c>
      <c r="DV126" s="25" t="str">
        <f t="shared" si="34"/>
        <v/>
      </c>
      <c r="DW126" s="31" t="str">
        <f t="shared" si="35"/>
        <v/>
      </c>
    </row>
    <row r="127" spans="1:127" x14ac:dyDescent="0.3">
      <c r="A127" s="264">
        <v>125</v>
      </c>
      <c r="B127" s="12" t="str">
        <f>IF(C127="","",'Critical Info &amp; Checklist'!$G$11&amp;"_"&amp;TEXT('New Data Sheet'!A127,"000")&amp;IF(ISBLANK('Sample Information'!C135),"","_"&amp;'Sample Information'!C135)&amp;IF(ISBLANK('Sample Information'!D135),"","_"&amp;'Sample Information'!D135)&amp;"_"&amp;C127)</f>
        <v/>
      </c>
      <c r="C127" s="24" t="str">
        <f>IF(ISBLANK('Sample Information'!B135),"",'Sample Information'!B135)</f>
        <v/>
      </c>
      <c r="D127" s="13" t="str">
        <f>IF(ISBLANK('Sample Information'!E135),"",'Sample Information'!E135)</f>
        <v/>
      </c>
      <c r="E127" s="13" t="str">
        <f>IF(ISBLANK('Sample Information'!D135),"",'Sample Information'!D135)</f>
        <v/>
      </c>
      <c r="F127" s="13" t="str">
        <f>IF(ISBLANK('Sample Information'!U135),"Not provided",'Sample Information'!U135)</f>
        <v>Not provided</v>
      </c>
      <c r="V127" s="70" t="str">
        <f t="shared" si="26"/>
        <v/>
      </c>
      <c r="W1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7" s="63"/>
      <c r="AN127" s="22"/>
      <c r="AO127" s="22"/>
      <c r="AP127" s="22"/>
      <c r="BF127" s="70" t="str">
        <f t="shared" si="18"/>
        <v/>
      </c>
      <c r="BJ127" s="71" t="str">
        <f t="shared" si="19"/>
        <v/>
      </c>
      <c r="BK127" s="71" t="str">
        <f t="shared" si="30"/>
        <v/>
      </c>
      <c r="BL127" s="71" t="str">
        <f t="shared" si="31"/>
        <v/>
      </c>
      <c r="BU127" s="74" t="str">
        <f t="shared" si="20"/>
        <v/>
      </c>
      <c r="BV127" s="74" t="str">
        <f t="shared" si="21"/>
        <v/>
      </c>
      <c r="BW127" s="74" t="str">
        <f t="shared" si="22"/>
        <v/>
      </c>
      <c r="BX127" s="243"/>
      <c r="BY127" s="244"/>
      <c r="CP127" s="63"/>
      <c r="CQ127" s="22"/>
      <c r="CR127" s="22"/>
      <c r="CS127" s="64"/>
      <c r="DI127" s="34" t="str">
        <f t="shared" si="32"/>
        <v/>
      </c>
      <c r="DP127" s="18" t="str">
        <f t="shared" si="33"/>
        <v/>
      </c>
      <c r="DQ127" s="14" t="str">
        <f t="shared" si="23"/>
        <v/>
      </c>
      <c r="DR127" s="19" t="str">
        <f t="shared" si="24"/>
        <v/>
      </c>
      <c r="DS127" s="265" t="str">
        <f>IFERROR(LOOKUP(B127,#REF!,#REF!),"")</f>
        <v/>
      </c>
      <c r="DT127" s="294"/>
      <c r="DU127" s="25" t="str">
        <f t="shared" si="25"/>
        <v/>
      </c>
      <c r="DV127" s="25" t="str">
        <f t="shared" si="34"/>
        <v/>
      </c>
      <c r="DW127" s="31" t="str">
        <f t="shared" si="35"/>
        <v/>
      </c>
    </row>
    <row r="128" spans="1:127" x14ac:dyDescent="0.3">
      <c r="A128" s="264">
        <v>126</v>
      </c>
      <c r="B128" s="12" t="str">
        <f>IF(C128="","",'Critical Info &amp; Checklist'!$G$11&amp;"_"&amp;TEXT('New Data Sheet'!A128,"000")&amp;IF(ISBLANK('Sample Information'!C136),"","_"&amp;'Sample Information'!C136)&amp;IF(ISBLANK('Sample Information'!D136),"","_"&amp;'Sample Information'!D136)&amp;"_"&amp;C128)</f>
        <v/>
      </c>
      <c r="C128" s="24" t="str">
        <f>IF(ISBLANK('Sample Information'!B136),"",'Sample Information'!B136)</f>
        <v/>
      </c>
      <c r="D128" s="13" t="str">
        <f>IF(ISBLANK('Sample Information'!E136),"",'Sample Information'!E136)</f>
        <v/>
      </c>
      <c r="E128" s="13" t="str">
        <f>IF(ISBLANK('Sample Information'!D136),"",'Sample Information'!D136)</f>
        <v/>
      </c>
      <c r="F128" s="13" t="str">
        <f>IF(ISBLANK('Sample Information'!U136),"Not provided",'Sample Information'!U136)</f>
        <v>Not provided</v>
      </c>
      <c r="V128" s="70" t="str">
        <f t="shared" si="26"/>
        <v/>
      </c>
      <c r="W1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8" s="63"/>
      <c r="AN128" s="22"/>
      <c r="AO128" s="22"/>
      <c r="AP128" s="22"/>
      <c r="BF128" s="70" t="str">
        <f t="shared" si="18"/>
        <v/>
      </c>
      <c r="BJ128" s="71" t="str">
        <f t="shared" si="19"/>
        <v/>
      </c>
      <c r="BK128" s="71" t="str">
        <f t="shared" si="30"/>
        <v/>
      </c>
      <c r="BL128" s="71" t="str">
        <f t="shared" si="31"/>
        <v/>
      </c>
      <c r="BU128" s="74" t="str">
        <f t="shared" si="20"/>
        <v/>
      </c>
      <c r="BV128" s="74" t="str">
        <f t="shared" si="21"/>
        <v/>
      </c>
      <c r="BW128" s="74" t="str">
        <f t="shared" si="22"/>
        <v/>
      </c>
      <c r="BX128" s="243"/>
      <c r="BY128" s="244"/>
      <c r="CP128" s="63"/>
      <c r="CQ128" s="22"/>
      <c r="CR128" s="22"/>
      <c r="CS128" s="64"/>
      <c r="DI128" s="34" t="str">
        <f t="shared" si="32"/>
        <v/>
      </c>
      <c r="DP128" s="18" t="str">
        <f t="shared" si="33"/>
        <v/>
      </c>
      <c r="DQ128" s="14" t="str">
        <f t="shared" si="23"/>
        <v/>
      </c>
      <c r="DR128" s="19" t="str">
        <f t="shared" si="24"/>
        <v/>
      </c>
      <c r="DS128" s="265" t="str">
        <f>IFERROR(LOOKUP(B128,#REF!,#REF!),"")</f>
        <v/>
      </c>
      <c r="DT128" s="294"/>
      <c r="DU128" s="25" t="str">
        <f t="shared" si="25"/>
        <v/>
      </c>
      <c r="DV128" s="25" t="str">
        <f t="shared" si="34"/>
        <v/>
      </c>
      <c r="DW128" s="31" t="str">
        <f t="shared" si="35"/>
        <v/>
      </c>
    </row>
    <row r="129" spans="1:127" x14ac:dyDescent="0.3">
      <c r="A129" s="264">
        <v>127</v>
      </c>
      <c r="B129" s="12" t="str">
        <f>IF(C129="","",'Critical Info &amp; Checklist'!$G$11&amp;"_"&amp;TEXT('New Data Sheet'!A129,"000")&amp;IF(ISBLANK('Sample Information'!C137),"","_"&amp;'Sample Information'!C137)&amp;IF(ISBLANK('Sample Information'!D137),"","_"&amp;'Sample Information'!D137)&amp;"_"&amp;C129)</f>
        <v/>
      </c>
      <c r="C129" s="24" t="str">
        <f>IF(ISBLANK('Sample Information'!B137),"",'Sample Information'!B137)</f>
        <v/>
      </c>
      <c r="D129" s="13" t="str">
        <f>IF(ISBLANK('Sample Information'!E137),"",'Sample Information'!E137)</f>
        <v/>
      </c>
      <c r="E129" s="13" t="str">
        <f>IF(ISBLANK('Sample Information'!D137),"",'Sample Information'!D137)</f>
        <v/>
      </c>
      <c r="F129" s="13" t="str">
        <f>IF(ISBLANK('Sample Information'!U137),"Not provided",'Sample Information'!U137)</f>
        <v>Not provided</v>
      </c>
      <c r="V129" s="70" t="str">
        <f t="shared" si="26"/>
        <v/>
      </c>
      <c r="W1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9" s="63"/>
      <c r="AN129" s="22"/>
      <c r="AO129" s="22"/>
      <c r="AP129" s="22"/>
      <c r="BF129" s="70" t="str">
        <f t="shared" si="18"/>
        <v/>
      </c>
      <c r="BJ129" s="71" t="str">
        <f t="shared" si="19"/>
        <v/>
      </c>
      <c r="BK129" s="71" t="str">
        <f t="shared" si="30"/>
        <v/>
      </c>
      <c r="BL129" s="71" t="str">
        <f t="shared" si="31"/>
        <v/>
      </c>
      <c r="BU129" s="74" t="str">
        <f t="shared" si="20"/>
        <v/>
      </c>
      <c r="BV129" s="74" t="str">
        <f t="shared" si="21"/>
        <v/>
      </c>
      <c r="BW129" s="74" t="str">
        <f t="shared" si="22"/>
        <v/>
      </c>
      <c r="BX129" s="243"/>
      <c r="BY129" s="244"/>
      <c r="CP129" s="63"/>
      <c r="CQ129" s="22"/>
      <c r="CR129" s="22"/>
      <c r="CS129" s="64"/>
      <c r="DI129" s="34" t="str">
        <f t="shared" si="32"/>
        <v/>
      </c>
      <c r="DP129" s="18" t="str">
        <f t="shared" si="33"/>
        <v/>
      </c>
      <c r="DQ129" s="14" t="str">
        <f t="shared" si="23"/>
        <v/>
      </c>
      <c r="DR129" s="19" t="str">
        <f t="shared" si="24"/>
        <v/>
      </c>
      <c r="DS129" s="265" t="str">
        <f>IFERROR(LOOKUP(B129,#REF!,#REF!),"")</f>
        <v/>
      </c>
      <c r="DT129" s="294"/>
      <c r="DU129" s="25" t="str">
        <f t="shared" si="25"/>
        <v/>
      </c>
      <c r="DV129" s="25" t="str">
        <f t="shared" si="34"/>
        <v/>
      </c>
      <c r="DW129" s="31" t="str">
        <f t="shared" si="35"/>
        <v/>
      </c>
    </row>
    <row r="130" spans="1:127" x14ac:dyDescent="0.3">
      <c r="A130" s="264">
        <v>128</v>
      </c>
      <c r="B130" s="12" t="str">
        <f>IF(C130="","",'Critical Info &amp; Checklist'!$G$11&amp;"_"&amp;TEXT('New Data Sheet'!A130,"000")&amp;IF(ISBLANK('Sample Information'!C138),"","_"&amp;'Sample Information'!C138)&amp;IF(ISBLANK('Sample Information'!D138),"","_"&amp;'Sample Information'!D138)&amp;"_"&amp;C130)</f>
        <v/>
      </c>
      <c r="C130" s="24" t="str">
        <f>IF(ISBLANK('Sample Information'!B138),"",'Sample Information'!B138)</f>
        <v/>
      </c>
      <c r="D130" s="13" t="str">
        <f>IF(ISBLANK('Sample Information'!E138),"",'Sample Information'!E138)</f>
        <v/>
      </c>
      <c r="E130" s="13" t="str">
        <f>IF(ISBLANK('Sample Information'!D138),"",'Sample Information'!D138)</f>
        <v/>
      </c>
      <c r="F130" s="13" t="str">
        <f>IF(ISBLANK('Sample Information'!U138),"Not provided",'Sample Information'!U138)</f>
        <v>Not provided</v>
      </c>
      <c r="V130" s="70" t="str">
        <f t="shared" si="26"/>
        <v/>
      </c>
      <c r="W1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0" s="63"/>
      <c r="AN130" s="22"/>
      <c r="AO130" s="22"/>
      <c r="AP130" s="22"/>
      <c r="BF130" s="70" t="str">
        <f t="shared" si="18"/>
        <v/>
      </c>
      <c r="BJ130" s="71" t="str">
        <f t="shared" si="19"/>
        <v/>
      </c>
      <c r="BK130" s="71" t="str">
        <f t="shared" si="30"/>
        <v/>
      </c>
      <c r="BL130" s="71" t="str">
        <f t="shared" si="31"/>
        <v/>
      </c>
      <c r="BU130" s="74" t="str">
        <f t="shared" si="20"/>
        <v/>
      </c>
      <c r="BV130" s="74" t="str">
        <f t="shared" si="21"/>
        <v/>
      </c>
      <c r="BW130" s="74" t="str">
        <f t="shared" si="22"/>
        <v/>
      </c>
      <c r="BX130" s="243"/>
      <c r="BY130" s="244"/>
      <c r="CP130" s="63"/>
      <c r="CQ130" s="22"/>
      <c r="CR130" s="22"/>
      <c r="CS130" s="64"/>
      <c r="DI130" s="34" t="str">
        <f t="shared" si="32"/>
        <v/>
      </c>
      <c r="DP130" s="18" t="str">
        <f t="shared" si="33"/>
        <v/>
      </c>
      <c r="DQ130" s="14" t="str">
        <f t="shared" si="23"/>
        <v/>
      </c>
      <c r="DR130" s="19" t="str">
        <f t="shared" si="24"/>
        <v/>
      </c>
      <c r="DS130" s="265" t="str">
        <f>IFERROR(LOOKUP(B130,#REF!,#REF!),"")</f>
        <v/>
      </c>
      <c r="DT130" s="294"/>
      <c r="DU130" s="25" t="str">
        <f t="shared" si="25"/>
        <v/>
      </c>
      <c r="DV130" s="25" t="str">
        <f t="shared" si="34"/>
        <v/>
      </c>
      <c r="DW130" s="31" t="str">
        <f t="shared" si="35"/>
        <v/>
      </c>
    </row>
    <row r="131" spans="1:127" x14ac:dyDescent="0.3">
      <c r="A131" s="264">
        <v>129</v>
      </c>
      <c r="B131" s="12" t="str">
        <f>IF(C131="","",'Critical Info &amp; Checklist'!$G$11&amp;"_"&amp;TEXT('New Data Sheet'!A131,"000")&amp;IF(ISBLANK('Sample Information'!C139),"","_"&amp;'Sample Information'!C139)&amp;IF(ISBLANK('Sample Information'!D139),"","_"&amp;'Sample Information'!D139)&amp;"_"&amp;C131)</f>
        <v/>
      </c>
      <c r="C131" s="24" t="str">
        <f>IF(ISBLANK('Sample Information'!B139),"",'Sample Information'!B139)</f>
        <v/>
      </c>
      <c r="D131" s="13" t="str">
        <f>IF(ISBLANK('Sample Information'!E139),"",'Sample Information'!E139)</f>
        <v/>
      </c>
      <c r="E131" s="13" t="str">
        <f>IF(ISBLANK('Sample Information'!D139),"",'Sample Information'!D139)</f>
        <v/>
      </c>
      <c r="F131" s="13" t="str">
        <f>IF(ISBLANK('Sample Information'!U139),"Not provided",'Sample Information'!U139)</f>
        <v>Not provided</v>
      </c>
      <c r="V131" s="70" t="str">
        <f t="shared" si="26"/>
        <v/>
      </c>
      <c r="W1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1" s="63"/>
      <c r="AN131" s="22"/>
      <c r="AO131" s="22"/>
      <c r="AP131" s="22"/>
      <c r="BF131" s="70" t="str">
        <f t="shared" ref="BF131:BF194" si="36">IF(AND(AL131&gt;0,NOT(ISBLANK(BE131))),AL131/IF(ISNUMBER(SEARCH("Tape",BE131)),5,IF(ISNUMBER(SEARCH("Bio",BE131)),1)),"")</f>
        <v/>
      </c>
      <c r="BJ131" s="71" t="str">
        <f t="shared" ref="BJ131:BJ194" si="37">IF(K131&gt;0,IF(AB131&gt;0,AB131,K131)-IF(BG131&gt;0,1)-AI131*AJ131,"")</f>
        <v/>
      </c>
      <c r="BK131" s="71" t="str">
        <f t="shared" si="30"/>
        <v/>
      </c>
      <c r="BL131" s="71" t="str">
        <f t="shared" si="31"/>
        <v/>
      </c>
      <c r="BU131" s="74" t="str">
        <f t="shared" ref="BU131:BU194" si="38">IFERROR(BS131/((AH131/BR131)*AL131),"")</f>
        <v/>
      </c>
      <c r="BV131" s="74" t="str">
        <f t="shared" ref="BV131:BV194" si="39">IF(BT131&gt;0,BT131-BU131,"")</f>
        <v/>
      </c>
      <c r="BW131" s="74" t="str">
        <f t="shared" ref="BW131:BW194" si="40">IF(BU131="","",IF(BU131&gt;(BJ131/2),"using &gt;1/2","ok"))</f>
        <v/>
      </c>
      <c r="BX131" s="243"/>
      <c r="BY131" s="244"/>
      <c r="CP131" s="63"/>
      <c r="CQ131" s="22"/>
      <c r="CR131" s="22"/>
      <c r="CS131" s="64"/>
      <c r="DI131" s="34" t="str">
        <f t="shared" si="32"/>
        <v/>
      </c>
      <c r="DP131" s="18" t="str">
        <f t="shared" si="33"/>
        <v/>
      </c>
      <c r="DQ131" s="14" t="str">
        <f t="shared" ref="DQ131:DQ194" si="41">IF(CO131&gt;0,CO131*CE131,"")</f>
        <v/>
      </c>
      <c r="DR131" s="19" t="str">
        <f t="shared" ref="DR131:DR194" si="42">IFERROR((DP131/(660*DL131))*10^6,"")</f>
        <v/>
      </c>
      <c r="DS131" s="265" t="str">
        <f>IFERROR(LOOKUP(B131,#REF!,#REF!),"")</f>
        <v/>
      </c>
      <c r="DT131" s="294"/>
      <c r="DU131" s="25" t="str">
        <f t="shared" ref="DU131:DU194" si="43">IFERROR(F131*10^6,"")</f>
        <v/>
      </c>
      <c r="DV131" s="25" t="str">
        <f t="shared" si="34"/>
        <v/>
      </c>
      <c r="DW131" s="31" t="str">
        <f t="shared" si="35"/>
        <v/>
      </c>
    </row>
    <row r="132" spans="1:127" x14ac:dyDescent="0.3">
      <c r="A132" s="264">
        <v>130</v>
      </c>
      <c r="B132" s="12" t="str">
        <f>IF(C132="","",'Critical Info &amp; Checklist'!$G$11&amp;"_"&amp;TEXT('New Data Sheet'!A132,"000")&amp;IF(ISBLANK('Sample Information'!C140),"","_"&amp;'Sample Information'!C140)&amp;IF(ISBLANK('Sample Information'!D140),"","_"&amp;'Sample Information'!D140)&amp;"_"&amp;C132)</f>
        <v/>
      </c>
      <c r="C132" s="24" t="str">
        <f>IF(ISBLANK('Sample Information'!B140),"",'Sample Information'!B140)</f>
        <v/>
      </c>
      <c r="D132" s="13" t="str">
        <f>IF(ISBLANK('Sample Information'!E140),"",'Sample Information'!E140)</f>
        <v/>
      </c>
      <c r="E132" s="13" t="str">
        <f>IF(ISBLANK('Sample Information'!D140),"",'Sample Information'!D140)</f>
        <v/>
      </c>
      <c r="F132" s="13" t="str">
        <f>IF(ISBLANK('Sample Information'!U140),"Not provided",'Sample Information'!U140)</f>
        <v>Not provided</v>
      </c>
      <c r="V132" s="70" t="str">
        <f t="shared" ref="V132:V195" si="44">IF(U132*K132&gt;0,U132*K132,"")</f>
        <v/>
      </c>
      <c r="W1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2" s="63"/>
      <c r="AN132" s="22"/>
      <c r="AO132" s="22"/>
      <c r="AP132" s="22"/>
      <c r="BF132" s="70" t="str">
        <f t="shared" si="36"/>
        <v/>
      </c>
      <c r="BJ132" s="71" t="str">
        <f t="shared" si="37"/>
        <v/>
      </c>
      <c r="BK132" s="71" t="str">
        <f t="shared" ref="BK132:BK195" si="45">IF(AL132&gt;0,AL132,"")</f>
        <v/>
      </c>
      <c r="BL132" s="71" t="str">
        <f t="shared" ref="BL132:BL195" si="46">IFERROR(BJ132*BK132,"")</f>
        <v/>
      </c>
      <c r="BU132" s="74" t="str">
        <f t="shared" si="38"/>
        <v/>
      </c>
      <c r="BV132" s="74" t="str">
        <f t="shared" si="39"/>
        <v/>
      </c>
      <c r="BW132" s="74" t="str">
        <f t="shared" si="40"/>
        <v/>
      </c>
      <c r="BX132" s="243"/>
      <c r="BY132" s="244"/>
      <c r="CP132" s="63"/>
      <c r="CQ132" s="22"/>
      <c r="CR132" s="22"/>
      <c r="CS132" s="64"/>
      <c r="DI132" s="34" t="str">
        <f t="shared" ref="DI132:DI195" si="47">IF(ISBLANK(CY132),"",CY132)</f>
        <v/>
      </c>
      <c r="DP132" s="18" t="str">
        <f t="shared" ref="DP132:DP195" si="48">IF(DC132&gt;0,DC132*(DO132/100),"")</f>
        <v/>
      </c>
      <c r="DQ132" s="14" t="str">
        <f t="shared" si="41"/>
        <v/>
      </c>
      <c r="DR132" s="19" t="str">
        <f t="shared" si="42"/>
        <v/>
      </c>
      <c r="DS132" s="265" t="str">
        <f>IFERROR(LOOKUP(B132,#REF!,#REF!),"")</f>
        <v/>
      </c>
      <c r="DT132" s="294"/>
      <c r="DU132" s="25" t="str">
        <f t="shared" si="43"/>
        <v/>
      </c>
      <c r="DV132" s="25" t="str">
        <f t="shared" ref="DV132:DV195" si="49">IFERROR(DT132-DU132,"")</f>
        <v/>
      </c>
      <c r="DW132" s="31" t="str">
        <f t="shared" ref="DW132:DW195" si="50">IFERROR(DT132/DS132,"")</f>
        <v/>
      </c>
    </row>
    <row r="133" spans="1:127" x14ac:dyDescent="0.3">
      <c r="A133" s="264">
        <v>131</v>
      </c>
      <c r="B133" s="12" t="str">
        <f>IF(C133="","",'Critical Info &amp; Checklist'!$G$11&amp;"_"&amp;TEXT('New Data Sheet'!A133,"000")&amp;IF(ISBLANK('Sample Information'!C141),"","_"&amp;'Sample Information'!C141)&amp;IF(ISBLANK('Sample Information'!D141),"","_"&amp;'Sample Information'!D141)&amp;"_"&amp;C133)</f>
        <v/>
      </c>
      <c r="C133" s="24" t="str">
        <f>IF(ISBLANK('Sample Information'!B141),"",'Sample Information'!B141)</f>
        <v/>
      </c>
      <c r="D133" s="13" t="str">
        <f>IF(ISBLANK('Sample Information'!E141),"",'Sample Information'!E141)</f>
        <v/>
      </c>
      <c r="E133" s="13" t="str">
        <f>IF(ISBLANK('Sample Information'!D141),"",'Sample Information'!D141)</f>
        <v/>
      </c>
      <c r="F133" s="13" t="str">
        <f>IF(ISBLANK('Sample Information'!U141),"Not provided",'Sample Information'!U141)</f>
        <v>Not provided</v>
      </c>
      <c r="V133" s="70" t="str">
        <f t="shared" si="44"/>
        <v/>
      </c>
      <c r="W1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3" s="63"/>
      <c r="AN133" s="22"/>
      <c r="AO133" s="22"/>
      <c r="AP133" s="22"/>
      <c r="BF133" s="70" t="str">
        <f t="shared" si="36"/>
        <v/>
      </c>
      <c r="BJ133" s="71" t="str">
        <f t="shared" si="37"/>
        <v/>
      </c>
      <c r="BK133" s="71" t="str">
        <f t="shared" si="45"/>
        <v/>
      </c>
      <c r="BL133" s="71" t="str">
        <f t="shared" si="46"/>
        <v/>
      </c>
      <c r="BU133" s="74" t="str">
        <f t="shared" si="38"/>
        <v/>
      </c>
      <c r="BV133" s="74" t="str">
        <f t="shared" si="39"/>
        <v/>
      </c>
      <c r="BW133" s="74" t="str">
        <f t="shared" si="40"/>
        <v/>
      </c>
      <c r="BX133" s="243"/>
      <c r="BY133" s="244"/>
      <c r="CP133" s="63"/>
      <c r="CQ133" s="22"/>
      <c r="CR133" s="22"/>
      <c r="CS133" s="64"/>
      <c r="DI133" s="34" t="str">
        <f t="shared" si="47"/>
        <v/>
      </c>
      <c r="DP133" s="18" t="str">
        <f t="shared" si="48"/>
        <v/>
      </c>
      <c r="DQ133" s="14" t="str">
        <f t="shared" si="41"/>
        <v/>
      </c>
      <c r="DR133" s="19" t="str">
        <f t="shared" si="42"/>
        <v/>
      </c>
      <c r="DS133" s="265" t="str">
        <f>IFERROR(LOOKUP(B133,#REF!,#REF!),"")</f>
        <v/>
      </c>
      <c r="DT133" s="294"/>
      <c r="DU133" s="25" t="str">
        <f t="shared" si="43"/>
        <v/>
      </c>
      <c r="DV133" s="25" t="str">
        <f t="shared" si="49"/>
        <v/>
      </c>
      <c r="DW133" s="31" t="str">
        <f t="shared" si="50"/>
        <v/>
      </c>
    </row>
    <row r="134" spans="1:127" x14ac:dyDescent="0.3">
      <c r="A134" s="264">
        <v>132</v>
      </c>
      <c r="B134" s="12" t="str">
        <f>IF(C134="","",'Critical Info &amp; Checklist'!$G$11&amp;"_"&amp;TEXT('New Data Sheet'!A134,"000")&amp;IF(ISBLANK('Sample Information'!C142),"","_"&amp;'Sample Information'!C142)&amp;IF(ISBLANK('Sample Information'!D142),"","_"&amp;'Sample Information'!D142)&amp;"_"&amp;C134)</f>
        <v/>
      </c>
      <c r="C134" s="24" t="str">
        <f>IF(ISBLANK('Sample Information'!B142),"",'Sample Information'!B142)</f>
        <v/>
      </c>
      <c r="D134" s="13" t="str">
        <f>IF(ISBLANK('Sample Information'!E142),"",'Sample Information'!E142)</f>
        <v/>
      </c>
      <c r="E134" s="13" t="str">
        <f>IF(ISBLANK('Sample Information'!D142),"",'Sample Information'!D142)</f>
        <v/>
      </c>
      <c r="F134" s="13" t="str">
        <f>IF(ISBLANK('Sample Information'!U142),"Not provided",'Sample Information'!U142)</f>
        <v>Not provided</v>
      </c>
      <c r="V134" s="70" t="str">
        <f t="shared" si="44"/>
        <v/>
      </c>
      <c r="W1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4" s="63"/>
      <c r="AN134" s="22"/>
      <c r="AO134" s="22"/>
      <c r="AP134" s="22"/>
      <c r="BF134" s="70" t="str">
        <f t="shared" si="36"/>
        <v/>
      </c>
      <c r="BJ134" s="71" t="str">
        <f t="shared" si="37"/>
        <v/>
      </c>
      <c r="BK134" s="71" t="str">
        <f t="shared" si="45"/>
        <v/>
      </c>
      <c r="BL134" s="71" t="str">
        <f t="shared" si="46"/>
        <v/>
      </c>
      <c r="BU134" s="74" t="str">
        <f t="shared" si="38"/>
        <v/>
      </c>
      <c r="BV134" s="74" t="str">
        <f t="shared" si="39"/>
        <v/>
      </c>
      <c r="BW134" s="74" t="str">
        <f t="shared" si="40"/>
        <v/>
      </c>
      <c r="BX134" s="243"/>
      <c r="BY134" s="244"/>
      <c r="CP134" s="63"/>
      <c r="CQ134" s="22"/>
      <c r="CR134" s="22"/>
      <c r="CS134" s="64"/>
      <c r="DI134" s="34" t="str">
        <f t="shared" si="47"/>
        <v/>
      </c>
      <c r="DP134" s="18" t="str">
        <f t="shared" si="48"/>
        <v/>
      </c>
      <c r="DQ134" s="14" t="str">
        <f t="shared" si="41"/>
        <v/>
      </c>
      <c r="DR134" s="19" t="str">
        <f t="shared" si="42"/>
        <v/>
      </c>
      <c r="DS134" s="265" t="str">
        <f>IFERROR(LOOKUP(B134,#REF!,#REF!),"")</f>
        <v/>
      </c>
      <c r="DT134" s="294"/>
      <c r="DU134" s="25" t="str">
        <f t="shared" si="43"/>
        <v/>
      </c>
      <c r="DV134" s="25" t="str">
        <f t="shared" si="49"/>
        <v/>
      </c>
      <c r="DW134" s="31" t="str">
        <f t="shared" si="50"/>
        <v/>
      </c>
    </row>
    <row r="135" spans="1:127" x14ac:dyDescent="0.3">
      <c r="A135" s="264">
        <v>133</v>
      </c>
      <c r="B135" s="12" t="str">
        <f>IF(C135="","",'Critical Info &amp; Checklist'!$G$11&amp;"_"&amp;TEXT('New Data Sheet'!A135,"000")&amp;IF(ISBLANK('Sample Information'!C143),"","_"&amp;'Sample Information'!C143)&amp;IF(ISBLANK('Sample Information'!D143),"","_"&amp;'Sample Information'!D143)&amp;"_"&amp;C135)</f>
        <v/>
      </c>
      <c r="C135" s="24" t="str">
        <f>IF(ISBLANK('Sample Information'!B143),"",'Sample Information'!B143)</f>
        <v/>
      </c>
      <c r="D135" s="13" t="str">
        <f>IF(ISBLANK('Sample Information'!E143),"",'Sample Information'!E143)</f>
        <v/>
      </c>
      <c r="E135" s="13" t="str">
        <f>IF(ISBLANK('Sample Information'!D143),"",'Sample Information'!D143)</f>
        <v/>
      </c>
      <c r="F135" s="13" t="str">
        <f>IF(ISBLANK('Sample Information'!U143),"Not provided",'Sample Information'!U143)</f>
        <v>Not provided</v>
      </c>
      <c r="V135" s="70" t="str">
        <f t="shared" si="44"/>
        <v/>
      </c>
      <c r="W1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5" s="63"/>
      <c r="AN135" s="22"/>
      <c r="AO135" s="22"/>
      <c r="AP135" s="22"/>
      <c r="BF135" s="70" t="str">
        <f t="shared" si="36"/>
        <v/>
      </c>
      <c r="BJ135" s="71" t="str">
        <f t="shared" si="37"/>
        <v/>
      </c>
      <c r="BK135" s="71" t="str">
        <f t="shared" si="45"/>
        <v/>
      </c>
      <c r="BL135" s="71" t="str">
        <f t="shared" si="46"/>
        <v/>
      </c>
      <c r="BU135" s="74" t="str">
        <f t="shared" si="38"/>
        <v/>
      </c>
      <c r="BV135" s="74" t="str">
        <f t="shared" si="39"/>
        <v/>
      </c>
      <c r="BW135" s="74" t="str">
        <f t="shared" si="40"/>
        <v/>
      </c>
      <c r="BX135" s="243"/>
      <c r="BY135" s="244"/>
      <c r="CP135" s="63"/>
      <c r="CQ135" s="22"/>
      <c r="CR135" s="22"/>
      <c r="CS135" s="64"/>
      <c r="DI135" s="34" t="str">
        <f t="shared" si="47"/>
        <v/>
      </c>
      <c r="DP135" s="18" t="str">
        <f t="shared" si="48"/>
        <v/>
      </c>
      <c r="DQ135" s="14" t="str">
        <f t="shared" si="41"/>
        <v/>
      </c>
      <c r="DR135" s="19" t="str">
        <f t="shared" si="42"/>
        <v/>
      </c>
      <c r="DS135" s="265" t="str">
        <f>IFERROR(LOOKUP(B135,#REF!,#REF!),"")</f>
        <v/>
      </c>
      <c r="DT135" s="294"/>
      <c r="DU135" s="25" t="str">
        <f t="shared" si="43"/>
        <v/>
      </c>
      <c r="DV135" s="25" t="str">
        <f t="shared" si="49"/>
        <v/>
      </c>
      <c r="DW135" s="31" t="str">
        <f t="shared" si="50"/>
        <v/>
      </c>
    </row>
    <row r="136" spans="1:127" x14ac:dyDescent="0.3">
      <c r="A136" s="264">
        <v>134</v>
      </c>
      <c r="B136" s="12" t="str">
        <f>IF(C136="","",'Critical Info &amp; Checklist'!$G$11&amp;"_"&amp;TEXT('New Data Sheet'!A136,"000")&amp;IF(ISBLANK('Sample Information'!C144),"","_"&amp;'Sample Information'!C144)&amp;IF(ISBLANK('Sample Information'!D144),"","_"&amp;'Sample Information'!D144)&amp;"_"&amp;C136)</f>
        <v/>
      </c>
      <c r="C136" s="24" t="str">
        <f>IF(ISBLANK('Sample Information'!B144),"",'Sample Information'!B144)</f>
        <v/>
      </c>
      <c r="D136" s="13" t="str">
        <f>IF(ISBLANK('Sample Information'!E144),"",'Sample Information'!E144)</f>
        <v/>
      </c>
      <c r="E136" s="13" t="str">
        <f>IF(ISBLANK('Sample Information'!D144),"",'Sample Information'!D144)</f>
        <v/>
      </c>
      <c r="F136" s="13" t="str">
        <f>IF(ISBLANK('Sample Information'!U144),"Not provided",'Sample Information'!U144)</f>
        <v>Not provided</v>
      </c>
      <c r="V136" s="70" t="str">
        <f t="shared" si="44"/>
        <v/>
      </c>
      <c r="W1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6" s="63"/>
      <c r="AN136" s="22"/>
      <c r="AO136" s="22"/>
      <c r="AP136" s="22"/>
      <c r="BF136" s="70" t="str">
        <f t="shared" si="36"/>
        <v/>
      </c>
      <c r="BJ136" s="71" t="str">
        <f t="shared" si="37"/>
        <v/>
      </c>
      <c r="BK136" s="71" t="str">
        <f t="shared" si="45"/>
        <v/>
      </c>
      <c r="BL136" s="71" t="str">
        <f t="shared" si="46"/>
        <v/>
      </c>
      <c r="BU136" s="74" t="str">
        <f t="shared" si="38"/>
        <v/>
      </c>
      <c r="BV136" s="74" t="str">
        <f t="shared" si="39"/>
        <v/>
      </c>
      <c r="BW136" s="74" t="str">
        <f t="shared" si="40"/>
        <v/>
      </c>
      <c r="BX136" s="243"/>
      <c r="BY136" s="244"/>
      <c r="CP136" s="63"/>
      <c r="CQ136" s="22"/>
      <c r="CR136" s="22"/>
      <c r="CS136" s="64"/>
      <c r="DI136" s="34" t="str">
        <f t="shared" si="47"/>
        <v/>
      </c>
      <c r="DP136" s="18" t="str">
        <f t="shared" si="48"/>
        <v/>
      </c>
      <c r="DQ136" s="14" t="str">
        <f t="shared" si="41"/>
        <v/>
      </c>
      <c r="DR136" s="19" t="str">
        <f t="shared" si="42"/>
        <v/>
      </c>
      <c r="DS136" s="265" t="str">
        <f>IFERROR(LOOKUP(B136,#REF!,#REF!),"")</f>
        <v/>
      </c>
      <c r="DT136" s="294"/>
      <c r="DU136" s="25" t="str">
        <f t="shared" si="43"/>
        <v/>
      </c>
      <c r="DV136" s="25" t="str">
        <f t="shared" si="49"/>
        <v/>
      </c>
      <c r="DW136" s="31" t="str">
        <f t="shared" si="50"/>
        <v/>
      </c>
    </row>
    <row r="137" spans="1:127" x14ac:dyDescent="0.3">
      <c r="A137" s="264">
        <v>135</v>
      </c>
      <c r="B137" s="12" t="str">
        <f>IF(C137="","",'Critical Info &amp; Checklist'!$G$11&amp;"_"&amp;TEXT('New Data Sheet'!A137,"000")&amp;IF(ISBLANK('Sample Information'!C145),"","_"&amp;'Sample Information'!C145)&amp;IF(ISBLANK('Sample Information'!D145),"","_"&amp;'Sample Information'!D145)&amp;"_"&amp;C137)</f>
        <v/>
      </c>
      <c r="C137" s="24" t="str">
        <f>IF(ISBLANK('Sample Information'!B145),"",'Sample Information'!B145)</f>
        <v/>
      </c>
      <c r="D137" s="13" t="str">
        <f>IF(ISBLANK('Sample Information'!E145),"",'Sample Information'!E145)</f>
        <v/>
      </c>
      <c r="E137" s="13" t="str">
        <f>IF(ISBLANK('Sample Information'!D145),"",'Sample Information'!D145)</f>
        <v/>
      </c>
      <c r="F137" s="13" t="str">
        <f>IF(ISBLANK('Sample Information'!U145),"Not provided",'Sample Information'!U145)</f>
        <v>Not provided</v>
      </c>
      <c r="V137" s="70" t="str">
        <f t="shared" si="44"/>
        <v/>
      </c>
      <c r="W1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7" s="63"/>
      <c r="AN137" s="22"/>
      <c r="AO137" s="22"/>
      <c r="AP137" s="22"/>
      <c r="BF137" s="70" t="str">
        <f t="shared" si="36"/>
        <v/>
      </c>
      <c r="BJ137" s="71" t="str">
        <f t="shared" si="37"/>
        <v/>
      </c>
      <c r="BK137" s="71" t="str">
        <f t="shared" si="45"/>
        <v/>
      </c>
      <c r="BL137" s="71" t="str">
        <f t="shared" si="46"/>
        <v/>
      </c>
      <c r="BU137" s="74" t="str">
        <f t="shared" si="38"/>
        <v/>
      </c>
      <c r="BV137" s="74" t="str">
        <f t="shared" si="39"/>
        <v/>
      </c>
      <c r="BW137" s="74" t="str">
        <f t="shared" si="40"/>
        <v/>
      </c>
      <c r="BX137" s="243"/>
      <c r="BY137" s="244"/>
      <c r="CP137" s="63"/>
      <c r="CQ137" s="22"/>
      <c r="CR137" s="22"/>
      <c r="CS137" s="64"/>
      <c r="DI137" s="34" t="str">
        <f t="shared" si="47"/>
        <v/>
      </c>
      <c r="DP137" s="18" t="str">
        <f t="shared" si="48"/>
        <v/>
      </c>
      <c r="DQ137" s="14" t="str">
        <f t="shared" si="41"/>
        <v/>
      </c>
      <c r="DR137" s="19" t="str">
        <f t="shared" si="42"/>
        <v/>
      </c>
      <c r="DS137" s="265" t="str">
        <f>IFERROR(LOOKUP(B137,#REF!,#REF!),"")</f>
        <v/>
      </c>
      <c r="DT137" s="294"/>
      <c r="DU137" s="25" t="str">
        <f t="shared" si="43"/>
        <v/>
      </c>
      <c r="DV137" s="25" t="str">
        <f t="shared" si="49"/>
        <v/>
      </c>
      <c r="DW137" s="31" t="str">
        <f t="shared" si="50"/>
        <v/>
      </c>
    </row>
    <row r="138" spans="1:127" x14ac:dyDescent="0.3">
      <c r="A138" s="264">
        <v>136</v>
      </c>
      <c r="B138" s="12" t="str">
        <f>IF(C138="","",'Critical Info &amp; Checklist'!$G$11&amp;"_"&amp;TEXT('New Data Sheet'!A138,"000")&amp;IF(ISBLANK('Sample Information'!C146),"","_"&amp;'Sample Information'!C146)&amp;IF(ISBLANK('Sample Information'!D146),"","_"&amp;'Sample Information'!D146)&amp;"_"&amp;C138)</f>
        <v/>
      </c>
      <c r="C138" s="24" t="str">
        <f>IF(ISBLANK('Sample Information'!B146),"",'Sample Information'!B146)</f>
        <v/>
      </c>
      <c r="D138" s="13" t="str">
        <f>IF(ISBLANK('Sample Information'!E146),"",'Sample Information'!E146)</f>
        <v/>
      </c>
      <c r="E138" s="13" t="str">
        <f>IF(ISBLANK('Sample Information'!D146),"",'Sample Information'!D146)</f>
        <v/>
      </c>
      <c r="F138" s="13" t="str">
        <f>IF(ISBLANK('Sample Information'!U146),"Not provided",'Sample Information'!U146)</f>
        <v>Not provided</v>
      </c>
      <c r="V138" s="70" t="str">
        <f t="shared" si="44"/>
        <v/>
      </c>
      <c r="W1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8" s="63"/>
      <c r="AN138" s="22"/>
      <c r="AO138" s="22"/>
      <c r="AP138" s="22"/>
      <c r="BF138" s="70" t="str">
        <f t="shared" si="36"/>
        <v/>
      </c>
      <c r="BJ138" s="71" t="str">
        <f t="shared" si="37"/>
        <v/>
      </c>
      <c r="BK138" s="71" t="str">
        <f t="shared" si="45"/>
        <v/>
      </c>
      <c r="BL138" s="71" t="str">
        <f t="shared" si="46"/>
        <v/>
      </c>
      <c r="BU138" s="74" t="str">
        <f t="shared" si="38"/>
        <v/>
      </c>
      <c r="BV138" s="74" t="str">
        <f t="shared" si="39"/>
        <v/>
      </c>
      <c r="BW138" s="74" t="str">
        <f t="shared" si="40"/>
        <v/>
      </c>
      <c r="BX138" s="243"/>
      <c r="BY138" s="244"/>
      <c r="CP138" s="63"/>
      <c r="CQ138" s="22"/>
      <c r="CR138" s="22"/>
      <c r="CS138" s="64"/>
      <c r="DI138" s="34" t="str">
        <f t="shared" si="47"/>
        <v/>
      </c>
      <c r="DP138" s="18" t="str">
        <f t="shared" si="48"/>
        <v/>
      </c>
      <c r="DQ138" s="14" t="str">
        <f t="shared" si="41"/>
        <v/>
      </c>
      <c r="DR138" s="19" t="str">
        <f t="shared" si="42"/>
        <v/>
      </c>
      <c r="DS138" s="265" t="str">
        <f>IFERROR(LOOKUP(B138,#REF!,#REF!),"")</f>
        <v/>
      </c>
      <c r="DT138" s="294"/>
      <c r="DU138" s="25" t="str">
        <f t="shared" si="43"/>
        <v/>
      </c>
      <c r="DV138" s="25" t="str">
        <f t="shared" si="49"/>
        <v/>
      </c>
      <c r="DW138" s="31" t="str">
        <f t="shared" si="50"/>
        <v/>
      </c>
    </row>
    <row r="139" spans="1:127" x14ac:dyDescent="0.3">
      <c r="A139" s="264">
        <v>137</v>
      </c>
      <c r="B139" s="12" t="str">
        <f>IF(C139="","",'Critical Info &amp; Checklist'!$G$11&amp;"_"&amp;TEXT('New Data Sheet'!A139,"000")&amp;IF(ISBLANK('Sample Information'!C147),"","_"&amp;'Sample Information'!C147)&amp;IF(ISBLANK('Sample Information'!D147),"","_"&amp;'Sample Information'!D147)&amp;"_"&amp;C139)</f>
        <v/>
      </c>
      <c r="C139" s="24" t="str">
        <f>IF(ISBLANK('Sample Information'!B147),"",'Sample Information'!B147)</f>
        <v/>
      </c>
      <c r="D139" s="13" t="str">
        <f>IF(ISBLANK('Sample Information'!E147),"",'Sample Information'!E147)</f>
        <v/>
      </c>
      <c r="E139" s="13" t="str">
        <f>IF(ISBLANK('Sample Information'!D147),"",'Sample Information'!D147)</f>
        <v/>
      </c>
      <c r="F139" s="13" t="str">
        <f>IF(ISBLANK('Sample Information'!U147),"Not provided",'Sample Information'!U147)</f>
        <v>Not provided</v>
      </c>
      <c r="V139" s="70" t="str">
        <f t="shared" si="44"/>
        <v/>
      </c>
      <c r="W1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9" s="63"/>
      <c r="AN139" s="22"/>
      <c r="AO139" s="22"/>
      <c r="AP139" s="22"/>
      <c r="BF139" s="70" t="str">
        <f t="shared" si="36"/>
        <v/>
      </c>
      <c r="BJ139" s="71" t="str">
        <f t="shared" si="37"/>
        <v/>
      </c>
      <c r="BK139" s="71" t="str">
        <f t="shared" si="45"/>
        <v/>
      </c>
      <c r="BL139" s="71" t="str">
        <f t="shared" si="46"/>
        <v/>
      </c>
      <c r="BU139" s="74" t="str">
        <f t="shared" si="38"/>
        <v/>
      </c>
      <c r="BV139" s="74" t="str">
        <f t="shared" si="39"/>
        <v/>
      </c>
      <c r="BW139" s="74" t="str">
        <f t="shared" si="40"/>
        <v/>
      </c>
      <c r="BX139" s="243"/>
      <c r="BY139" s="244"/>
      <c r="CP139" s="63"/>
      <c r="CQ139" s="22"/>
      <c r="CR139" s="22"/>
      <c r="CS139" s="64"/>
      <c r="DI139" s="34" t="str">
        <f t="shared" si="47"/>
        <v/>
      </c>
      <c r="DP139" s="18" t="str">
        <f t="shared" si="48"/>
        <v/>
      </c>
      <c r="DQ139" s="14" t="str">
        <f t="shared" si="41"/>
        <v/>
      </c>
      <c r="DR139" s="19" t="str">
        <f t="shared" si="42"/>
        <v/>
      </c>
      <c r="DS139" s="265" t="str">
        <f>IFERROR(LOOKUP(B139,#REF!,#REF!),"")</f>
        <v/>
      </c>
      <c r="DT139" s="294"/>
      <c r="DU139" s="25" t="str">
        <f t="shared" si="43"/>
        <v/>
      </c>
      <c r="DV139" s="25" t="str">
        <f t="shared" si="49"/>
        <v/>
      </c>
      <c r="DW139" s="31" t="str">
        <f t="shared" si="50"/>
        <v/>
      </c>
    </row>
    <row r="140" spans="1:127" x14ac:dyDescent="0.3">
      <c r="A140" s="264">
        <v>138</v>
      </c>
      <c r="B140" s="12" t="str">
        <f>IF(C140="","",'Critical Info &amp; Checklist'!$G$11&amp;"_"&amp;TEXT('New Data Sheet'!A140,"000")&amp;IF(ISBLANK('Sample Information'!C148),"","_"&amp;'Sample Information'!C148)&amp;IF(ISBLANK('Sample Information'!D148),"","_"&amp;'Sample Information'!D148)&amp;"_"&amp;C140)</f>
        <v/>
      </c>
      <c r="C140" s="24" t="str">
        <f>IF(ISBLANK('Sample Information'!B148),"",'Sample Information'!B148)</f>
        <v/>
      </c>
      <c r="D140" s="13" t="str">
        <f>IF(ISBLANK('Sample Information'!E148),"",'Sample Information'!E148)</f>
        <v/>
      </c>
      <c r="E140" s="13" t="str">
        <f>IF(ISBLANK('Sample Information'!D148),"",'Sample Information'!D148)</f>
        <v/>
      </c>
      <c r="F140" s="13" t="str">
        <f>IF(ISBLANK('Sample Information'!U148),"Not provided",'Sample Information'!U148)</f>
        <v>Not provided</v>
      </c>
      <c r="V140" s="70" t="str">
        <f t="shared" si="44"/>
        <v/>
      </c>
      <c r="W1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0" s="63"/>
      <c r="AN140" s="22"/>
      <c r="AO140" s="22"/>
      <c r="AP140" s="22"/>
      <c r="BF140" s="70" t="str">
        <f t="shared" si="36"/>
        <v/>
      </c>
      <c r="BJ140" s="71" t="str">
        <f t="shared" si="37"/>
        <v/>
      </c>
      <c r="BK140" s="71" t="str">
        <f t="shared" si="45"/>
        <v/>
      </c>
      <c r="BL140" s="71" t="str">
        <f t="shared" si="46"/>
        <v/>
      </c>
      <c r="BU140" s="74" t="str">
        <f t="shared" si="38"/>
        <v/>
      </c>
      <c r="BV140" s="74" t="str">
        <f t="shared" si="39"/>
        <v/>
      </c>
      <c r="BW140" s="74" t="str">
        <f t="shared" si="40"/>
        <v/>
      </c>
      <c r="BX140" s="243"/>
      <c r="BY140" s="244"/>
      <c r="CP140" s="63"/>
      <c r="CQ140" s="22"/>
      <c r="CR140" s="22"/>
      <c r="CS140" s="64"/>
      <c r="DI140" s="34" t="str">
        <f t="shared" si="47"/>
        <v/>
      </c>
      <c r="DP140" s="18" t="str">
        <f t="shared" si="48"/>
        <v/>
      </c>
      <c r="DQ140" s="14" t="str">
        <f t="shared" si="41"/>
        <v/>
      </c>
      <c r="DR140" s="19" t="str">
        <f t="shared" si="42"/>
        <v/>
      </c>
      <c r="DS140" s="265" t="str">
        <f>IFERROR(LOOKUP(B140,#REF!,#REF!),"")</f>
        <v/>
      </c>
      <c r="DT140" s="294"/>
      <c r="DU140" s="25" t="str">
        <f t="shared" si="43"/>
        <v/>
      </c>
      <c r="DV140" s="25" t="str">
        <f t="shared" si="49"/>
        <v/>
      </c>
      <c r="DW140" s="31" t="str">
        <f t="shared" si="50"/>
        <v/>
      </c>
    </row>
    <row r="141" spans="1:127" x14ac:dyDescent="0.3">
      <c r="A141" s="264">
        <v>139</v>
      </c>
      <c r="B141" s="12" t="str">
        <f>IF(C141="","",'Critical Info &amp; Checklist'!$G$11&amp;"_"&amp;TEXT('New Data Sheet'!A141,"000")&amp;IF(ISBLANK('Sample Information'!C149),"","_"&amp;'Sample Information'!C149)&amp;IF(ISBLANK('Sample Information'!D149),"","_"&amp;'Sample Information'!D149)&amp;"_"&amp;C141)</f>
        <v/>
      </c>
      <c r="C141" s="24" t="str">
        <f>IF(ISBLANK('Sample Information'!B149),"",'Sample Information'!B149)</f>
        <v/>
      </c>
      <c r="D141" s="13" t="str">
        <f>IF(ISBLANK('Sample Information'!E149),"",'Sample Information'!E149)</f>
        <v/>
      </c>
      <c r="E141" s="13" t="str">
        <f>IF(ISBLANK('Sample Information'!D149),"",'Sample Information'!D149)</f>
        <v/>
      </c>
      <c r="F141" s="13" t="str">
        <f>IF(ISBLANK('Sample Information'!U149),"Not provided",'Sample Information'!U149)</f>
        <v>Not provided</v>
      </c>
      <c r="V141" s="70" t="str">
        <f t="shared" si="44"/>
        <v/>
      </c>
      <c r="W1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1" s="63"/>
      <c r="AN141" s="22"/>
      <c r="AO141" s="22"/>
      <c r="AP141" s="22"/>
      <c r="BF141" s="70" t="str">
        <f t="shared" si="36"/>
        <v/>
      </c>
      <c r="BJ141" s="71" t="str">
        <f t="shared" si="37"/>
        <v/>
      </c>
      <c r="BK141" s="71" t="str">
        <f t="shared" si="45"/>
        <v/>
      </c>
      <c r="BL141" s="71" t="str">
        <f t="shared" si="46"/>
        <v/>
      </c>
      <c r="BU141" s="74" t="str">
        <f t="shared" si="38"/>
        <v/>
      </c>
      <c r="BV141" s="74" t="str">
        <f t="shared" si="39"/>
        <v/>
      </c>
      <c r="BW141" s="74" t="str">
        <f t="shared" si="40"/>
        <v/>
      </c>
      <c r="BX141" s="243"/>
      <c r="BY141" s="244"/>
      <c r="CP141" s="63"/>
      <c r="CQ141" s="22"/>
      <c r="CR141" s="22"/>
      <c r="CS141" s="64"/>
      <c r="DI141" s="34" t="str">
        <f t="shared" si="47"/>
        <v/>
      </c>
      <c r="DP141" s="18" t="str">
        <f t="shared" si="48"/>
        <v/>
      </c>
      <c r="DQ141" s="14" t="str">
        <f t="shared" si="41"/>
        <v/>
      </c>
      <c r="DR141" s="19" t="str">
        <f t="shared" si="42"/>
        <v/>
      </c>
      <c r="DS141" s="265" t="str">
        <f>IFERROR(LOOKUP(B141,#REF!,#REF!),"")</f>
        <v/>
      </c>
      <c r="DT141" s="294"/>
      <c r="DU141" s="25" t="str">
        <f t="shared" si="43"/>
        <v/>
      </c>
      <c r="DV141" s="25" t="str">
        <f t="shared" si="49"/>
        <v/>
      </c>
      <c r="DW141" s="31" t="str">
        <f t="shared" si="50"/>
        <v/>
      </c>
    </row>
    <row r="142" spans="1:127" x14ac:dyDescent="0.3">
      <c r="A142" s="264">
        <v>140</v>
      </c>
      <c r="B142" s="12" t="str">
        <f>IF(C142="","",'Critical Info &amp; Checklist'!$G$11&amp;"_"&amp;TEXT('New Data Sheet'!A142,"000")&amp;IF(ISBLANK('Sample Information'!C150),"","_"&amp;'Sample Information'!C150)&amp;IF(ISBLANK('Sample Information'!D150),"","_"&amp;'Sample Information'!D150)&amp;"_"&amp;C142)</f>
        <v/>
      </c>
      <c r="C142" s="24" t="str">
        <f>IF(ISBLANK('Sample Information'!B150),"",'Sample Information'!B150)</f>
        <v/>
      </c>
      <c r="D142" s="13" t="str">
        <f>IF(ISBLANK('Sample Information'!E150),"",'Sample Information'!E150)</f>
        <v/>
      </c>
      <c r="E142" s="13" t="str">
        <f>IF(ISBLANK('Sample Information'!D150),"",'Sample Information'!D150)</f>
        <v/>
      </c>
      <c r="F142" s="13" t="str">
        <f>IF(ISBLANK('Sample Information'!U150),"Not provided",'Sample Information'!U150)</f>
        <v>Not provided</v>
      </c>
      <c r="V142" s="70" t="str">
        <f t="shared" si="44"/>
        <v/>
      </c>
      <c r="W1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2" s="63"/>
      <c r="AN142" s="22"/>
      <c r="AO142" s="22"/>
      <c r="AP142" s="22"/>
      <c r="BF142" s="70" t="str">
        <f t="shared" si="36"/>
        <v/>
      </c>
      <c r="BJ142" s="71" t="str">
        <f t="shared" si="37"/>
        <v/>
      </c>
      <c r="BK142" s="71" t="str">
        <f t="shared" si="45"/>
        <v/>
      </c>
      <c r="BL142" s="71" t="str">
        <f t="shared" si="46"/>
        <v/>
      </c>
      <c r="BU142" s="74" t="str">
        <f t="shared" si="38"/>
        <v/>
      </c>
      <c r="BV142" s="74" t="str">
        <f t="shared" si="39"/>
        <v/>
      </c>
      <c r="BW142" s="74" t="str">
        <f t="shared" si="40"/>
        <v/>
      </c>
      <c r="BX142" s="243"/>
      <c r="BY142" s="244"/>
      <c r="CP142" s="63"/>
      <c r="CQ142" s="22"/>
      <c r="CR142" s="22"/>
      <c r="CS142" s="64"/>
      <c r="DI142" s="34" t="str">
        <f t="shared" si="47"/>
        <v/>
      </c>
      <c r="DP142" s="18" t="str">
        <f t="shared" si="48"/>
        <v/>
      </c>
      <c r="DQ142" s="14" t="str">
        <f t="shared" si="41"/>
        <v/>
      </c>
      <c r="DR142" s="19" t="str">
        <f t="shared" si="42"/>
        <v/>
      </c>
      <c r="DS142" s="265" t="str">
        <f>IFERROR(LOOKUP(B142,#REF!,#REF!),"")</f>
        <v/>
      </c>
      <c r="DT142" s="294"/>
      <c r="DU142" s="25" t="str">
        <f t="shared" si="43"/>
        <v/>
      </c>
      <c r="DV142" s="25" t="str">
        <f t="shared" si="49"/>
        <v/>
      </c>
      <c r="DW142" s="31" t="str">
        <f t="shared" si="50"/>
        <v/>
      </c>
    </row>
    <row r="143" spans="1:127" x14ac:dyDescent="0.3">
      <c r="A143" s="264">
        <v>141</v>
      </c>
      <c r="B143" s="12" t="str">
        <f>IF(C143="","",'Critical Info &amp; Checklist'!$G$11&amp;"_"&amp;TEXT('New Data Sheet'!A143,"000")&amp;IF(ISBLANK('Sample Information'!C151),"","_"&amp;'Sample Information'!C151)&amp;IF(ISBLANK('Sample Information'!D151),"","_"&amp;'Sample Information'!D151)&amp;"_"&amp;C143)</f>
        <v/>
      </c>
      <c r="C143" s="24" t="str">
        <f>IF(ISBLANK('Sample Information'!B151),"",'Sample Information'!B151)</f>
        <v/>
      </c>
      <c r="D143" s="13" t="str">
        <f>IF(ISBLANK('Sample Information'!E151),"",'Sample Information'!E151)</f>
        <v/>
      </c>
      <c r="E143" s="13" t="str">
        <f>IF(ISBLANK('Sample Information'!D151),"",'Sample Information'!D151)</f>
        <v/>
      </c>
      <c r="F143" s="13" t="str">
        <f>IF(ISBLANK('Sample Information'!U151),"Not provided",'Sample Information'!U151)</f>
        <v>Not provided</v>
      </c>
      <c r="V143" s="70" t="str">
        <f t="shared" si="44"/>
        <v/>
      </c>
      <c r="W1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3" s="63"/>
      <c r="AN143" s="22"/>
      <c r="AO143" s="22"/>
      <c r="AP143" s="22"/>
      <c r="BF143" s="70" t="str">
        <f t="shared" si="36"/>
        <v/>
      </c>
      <c r="BJ143" s="71" t="str">
        <f t="shared" si="37"/>
        <v/>
      </c>
      <c r="BK143" s="71" t="str">
        <f t="shared" si="45"/>
        <v/>
      </c>
      <c r="BL143" s="71" t="str">
        <f t="shared" si="46"/>
        <v/>
      </c>
      <c r="BU143" s="74" t="str">
        <f t="shared" si="38"/>
        <v/>
      </c>
      <c r="BV143" s="74" t="str">
        <f t="shared" si="39"/>
        <v/>
      </c>
      <c r="BW143" s="74" t="str">
        <f t="shared" si="40"/>
        <v/>
      </c>
      <c r="BX143" s="243"/>
      <c r="BY143" s="244"/>
      <c r="CP143" s="63"/>
      <c r="CQ143" s="22"/>
      <c r="CR143" s="22"/>
      <c r="CS143" s="64"/>
      <c r="DI143" s="34" t="str">
        <f t="shared" si="47"/>
        <v/>
      </c>
      <c r="DP143" s="18" t="str">
        <f t="shared" si="48"/>
        <v/>
      </c>
      <c r="DQ143" s="14" t="str">
        <f t="shared" si="41"/>
        <v/>
      </c>
      <c r="DR143" s="19" t="str">
        <f t="shared" si="42"/>
        <v/>
      </c>
      <c r="DS143" s="265" t="str">
        <f>IFERROR(LOOKUP(B143,#REF!,#REF!),"")</f>
        <v/>
      </c>
      <c r="DT143" s="294"/>
      <c r="DU143" s="25" t="str">
        <f t="shared" si="43"/>
        <v/>
      </c>
      <c r="DV143" s="25" t="str">
        <f t="shared" si="49"/>
        <v/>
      </c>
      <c r="DW143" s="31" t="str">
        <f t="shared" si="50"/>
        <v/>
      </c>
    </row>
    <row r="144" spans="1:127" x14ac:dyDescent="0.3">
      <c r="A144" s="264">
        <v>142</v>
      </c>
      <c r="B144" s="12" t="str">
        <f>IF(C144="","",'Critical Info &amp; Checklist'!$G$11&amp;"_"&amp;TEXT('New Data Sheet'!A144,"000")&amp;IF(ISBLANK('Sample Information'!C152),"","_"&amp;'Sample Information'!C152)&amp;IF(ISBLANK('Sample Information'!D152),"","_"&amp;'Sample Information'!D152)&amp;"_"&amp;C144)</f>
        <v/>
      </c>
      <c r="C144" s="24" t="str">
        <f>IF(ISBLANK('Sample Information'!B152),"",'Sample Information'!B152)</f>
        <v/>
      </c>
      <c r="D144" s="13" t="str">
        <f>IF(ISBLANK('Sample Information'!E152),"",'Sample Information'!E152)</f>
        <v/>
      </c>
      <c r="E144" s="13" t="str">
        <f>IF(ISBLANK('Sample Information'!D152),"",'Sample Information'!D152)</f>
        <v/>
      </c>
      <c r="F144" s="13" t="str">
        <f>IF(ISBLANK('Sample Information'!U152),"Not provided",'Sample Information'!U152)</f>
        <v>Not provided</v>
      </c>
      <c r="V144" s="70" t="str">
        <f t="shared" si="44"/>
        <v/>
      </c>
      <c r="W1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4" s="63"/>
      <c r="AN144" s="22"/>
      <c r="AO144" s="22"/>
      <c r="AP144" s="22"/>
      <c r="BF144" s="70" t="str">
        <f t="shared" si="36"/>
        <v/>
      </c>
      <c r="BJ144" s="71" t="str">
        <f t="shared" si="37"/>
        <v/>
      </c>
      <c r="BK144" s="71" t="str">
        <f t="shared" si="45"/>
        <v/>
      </c>
      <c r="BL144" s="71" t="str">
        <f t="shared" si="46"/>
        <v/>
      </c>
      <c r="BU144" s="74" t="str">
        <f t="shared" si="38"/>
        <v/>
      </c>
      <c r="BV144" s="74" t="str">
        <f t="shared" si="39"/>
        <v/>
      </c>
      <c r="BW144" s="74" t="str">
        <f t="shared" si="40"/>
        <v/>
      </c>
      <c r="BX144" s="243"/>
      <c r="BY144" s="244"/>
      <c r="CP144" s="63"/>
      <c r="CQ144" s="22"/>
      <c r="CR144" s="22"/>
      <c r="CS144" s="64"/>
      <c r="DI144" s="34" t="str">
        <f t="shared" si="47"/>
        <v/>
      </c>
      <c r="DP144" s="18" t="str">
        <f t="shared" si="48"/>
        <v/>
      </c>
      <c r="DQ144" s="14" t="str">
        <f t="shared" si="41"/>
        <v/>
      </c>
      <c r="DR144" s="19" t="str">
        <f t="shared" si="42"/>
        <v/>
      </c>
      <c r="DS144" s="265" t="str">
        <f>IFERROR(LOOKUP(B144,#REF!,#REF!),"")</f>
        <v/>
      </c>
      <c r="DT144" s="294"/>
      <c r="DU144" s="25" t="str">
        <f t="shared" si="43"/>
        <v/>
      </c>
      <c r="DV144" s="25" t="str">
        <f t="shared" si="49"/>
        <v/>
      </c>
      <c r="DW144" s="31" t="str">
        <f t="shared" si="50"/>
        <v/>
      </c>
    </row>
    <row r="145" spans="1:127" x14ac:dyDescent="0.3">
      <c r="A145" s="264">
        <v>143</v>
      </c>
      <c r="B145" s="12" t="str">
        <f>IF(C145="","",'Critical Info &amp; Checklist'!$G$11&amp;"_"&amp;TEXT('New Data Sheet'!A145,"000")&amp;IF(ISBLANK('Sample Information'!C153),"","_"&amp;'Sample Information'!C153)&amp;IF(ISBLANK('Sample Information'!D153),"","_"&amp;'Sample Information'!D153)&amp;"_"&amp;C145)</f>
        <v/>
      </c>
      <c r="C145" s="24" t="str">
        <f>IF(ISBLANK('Sample Information'!B153),"",'Sample Information'!B153)</f>
        <v/>
      </c>
      <c r="D145" s="13" t="str">
        <f>IF(ISBLANK('Sample Information'!E153),"",'Sample Information'!E153)</f>
        <v/>
      </c>
      <c r="E145" s="13" t="str">
        <f>IF(ISBLANK('Sample Information'!D153),"",'Sample Information'!D153)</f>
        <v/>
      </c>
      <c r="F145" s="13" t="str">
        <f>IF(ISBLANK('Sample Information'!U153),"Not provided",'Sample Information'!U153)</f>
        <v>Not provided</v>
      </c>
      <c r="V145" s="70" t="str">
        <f t="shared" si="44"/>
        <v/>
      </c>
      <c r="W1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5" s="63"/>
      <c r="AN145" s="22"/>
      <c r="AO145" s="22"/>
      <c r="AP145" s="22"/>
      <c r="BF145" s="70" t="str">
        <f t="shared" si="36"/>
        <v/>
      </c>
      <c r="BJ145" s="71" t="str">
        <f t="shared" si="37"/>
        <v/>
      </c>
      <c r="BK145" s="71" t="str">
        <f t="shared" si="45"/>
        <v/>
      </c>
      <c r="BL145" s="71" t="str">
        <f t="shared" si="46"/>
        <v/>
      </c>
      <c r="BU145" s="74" t="str">
        <f t="shared" si="38"/>
        <v/>
      </c>
      <c r="BV145" s="74" t="str">
        <f t="shared" si="39"/>
        <v/>
      </c>
      <c r="BW145" s="74" t="str">
        <f t="shared" si="40"/>
        <v/>
      </c>
      <c r="BX145" s="243"/>
      <c r="BY145" s="244"/>
      <c r="CP145" s="63"/>
      <c r="CQ145" s="22"/>
      <c r="CR145" s="22"/>
      <c r="CS145" s="64"/>
      <c r="DI145" s="34" t="str">
        <f t="shared" si="47"/>
        <v/>
      </c>
      <c r="DP145" s="18" t="str">
        <f t="shared" si="48"/>
        <v/>
      </c>
      <c r="DQ145" s="14" t="str">
        <f t="shared" si="41"/>
        <v/>
      </c>
      <c r="DR145" s="19" t="str">
        <f t="shared" si="42"/>
        <v/>
      </c>
      <c r="DS145" s="265" t="str">
        <f>IFERROR(LOOKUP(B145,#REF!,#REF!),"")</f>
        <v/>
      </c>
      <c r="DT145" s="294"/>
      <c r="DU145" s="25" t="str">
        <f t="shared" si="43"/>
        <v/>
      </c>
      <c r="DV145" s="25" t="str">
        <f t="shared" si="49"/>
        <v/>
      </c>
      <c r="DW145" s="31" t="str">
        <f t="shared" si="50"/>
        <v/>
      </c>
    </row>
    <row r="146" spans="1:127" x14ac:dyDescent="0.3">
      <c r="A146" s="264">
        <v>144</v>
      </c>
      <c r="B146" s="12" t="str">
        <f>IF(C146="","",'Critical Info &amp; Checklist'!$G$11&amp;"_"&amp;TEXT('New Data Sheet'!A146,"000")&amp;IF(ISBLANK('Sample Information'!C154),"","_"&amp;'Sample Information'!C154)&amp;IF(ISBLANK('Sample Information'!D154),"","_"&amp;'Sample Information'!D154)&amp;"_"&amp;C146)</f>
        <v/>
      </c>
      <c r="C146" s="24" t="str">
        <f>IF(ISBLANK('Sample Information'!B154),"",'Sample Information'!B154)</f>
        <v/>
      </c>
      <c r="D146" s="13" t="str">
        <f>IF(ISBLANK('Sample Information'!E154),"",'Sample Information'!E154)</f>
        <v/>
      </c>
      <c r="E146" s="13" t="str">
        <f>IF(ISBLANK('Sample Information'!D154),"",'Sample Information'!D154)</f>
        <v/>
      </c>
      <c r="F146" s="13" t="str">
        <f>IF(ISBLANK('Sample Information'!U154),"Not provided",'Sample Information'!U154)</f>
        <v>Not provided</v>
      </c>
      <c r="V146" s="70" t="str">
        <f t="shared" si="44"/>
        <v/>
      </c>
      <c r="W1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6" s="63"/>
      <c r="AN146" s="22"/>
      <c r="AO146" s="22"/>
      <c r="AP146" s="22"/>
      <c r="BF146" s="70" t="str">
        <f t="shared" si="36"/>
        <v/>
      </c>
      <c r="BJ146" s="71" t="str">
        <f t="shared" si="37"/>
        <v/>
      </c>
      <c r="BK146" s="71" t="str">
        <f t="shared" si="45"/>
        <v/>
      </c>
      <c r="BL146" s="71" t="str">
        <f t="shared" si="46"/>
        <v/>
      </c>
      <c r="BU146" s="74" t="str">
        <f t="shared" si="38"/>
        <v/>
      </c>
      <c r="BV146" s="74" t="str">
        <f t="shared" si="39"/>
        <v/>
      </c>
      <c r="BW146" s="74" t="str">
        <f t="shared" si="40"/>
        <v/>
      </c>
      <c r="BX146" s="243"/>
      <c r="BY146" s="244"/>
      <c r="CP146" s="63"/>
      <c r="CQ146" s="22"/>
      <c r="CR146" s="22"/>
      <c r="CS146" s="64"/>
      <c r="DI146" s="34" t="str">
        <f t="shared" si="47"/>
        <v/>
      </c>
      <c r="DP146" s="18" t="str">
        <f t="shared" si="48"/>
        <v/>
      </c>
      <c r="DQ146" s="14" t="str">
        <f t="shared" si="41"/>
        <v/>
      </c>
      <c r="DR146" s="19" t="str">
        <f t="shared" si="42"/>
        <v/>
      </c>
      <c r="DS146" s="265" t="str">
        <f>IFERROR(LOOKUP(B146,#REF!,#REF!),"")</f>
        <v/>
      </c>
      <c r="DT146" s="294"/>
      <c r="DU146" s="25" t="str">
        <f t="shared" si="43"/>
        <v/>
      </c>
      <c r="DV146" s="25" t="str">
        <f t="shared" si="49"/>
        <v/>
      </c>
      <c r="DW146" s="31" t="str">
        <f t="shared" si="50"/>
        <v/>
      </c>
    </row>
    <row r="147" spans="1:127" x14ac:dyDescent="0.3">
      <c r="A147" s="264">
        <v>145</v>
      </c>
      <c r="B147" s="12" t="str">
        <f>IF(C147="","",'Critical Info &amp; Checklist'!$G$11&amp;"_"&amp;TEXT('New Data Sheet'!A147,"000")&amp;IF(ISBLANK('Sample Information'!C155),"","_"&amp;'Sample Information'!C155)&amp;IF(ISBLANK('Sample Information'!D155),"","_"&amp;'Sample Information'!D155)&amp;"_"&amp;C147)</f>
        <v/>
      </c>
      <c r="C147" s="24" t="str">
        <f>IF(ISBLANK('Sample Information'!B155),"",'Sample Information'!B155)</f>
        <v/>
      </c>
      <c r="D147" s="13" t="str">
        <f>IF(ISBLANK('Sample Information'!E155),"",'Sample Information'!E155)</f>
        <v/>
      </c>
      <c r="E147" s="13" t="str">
        <f>IF(ISBLANK('Sample Information'!D155),"",'Sample Information'!D155)</f>
        <v/>
      </c>
      <c r="F147" s="13" t="str">
        <f>IF(ISBLANK('Sample Information'!U155),"Not provided",'Sample Information'!U155)</f>
        <v>Not provided</v>
      </c>
      <c r="V147" s="70" t="str">
        <f t="shared" si="44"/>
        <v/>
      </c>
      <c r="W1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7" s="63"/>
      <c r="AN147" s="22"/>
      <c r="AO147" s="22"/>
      <c r="AP147" s="22"/>
      <c r="BF147" s="70" t="str">
        <f t="shared" si="36"/>
        <v/>
      </c>
      <c r="BJ147" s="71" t="str">
        <f t="shared" si="37"/>
        <v/>
      </c>
      <c r="BK147" s="71" t="str">
        <f t="shared" si="45"/>
        <v/>
      </c>
      <c r="BL147" s="71" t="str">
        <f t="shared" si="46"/>
        <v/>
      </c>
      <c r="BU147" s="74" t="str">
        <f t="shared" si="38"/>
        <v/>
      </c>
      <c r="BV147" s="74" t="str">
        <f t="shared" si="39"/>
        <v/>
      </c>
      <c r="BW147" s="74" t="str">
        <f t="shared" si="40"/>
        <v/>
      </c>
      <c r="BX147" s="243"/>
      <c r="BY147" s="244"/>
      <c r="CP147" s="63"/>
      <c r="CQ147" s="22"/>
      <c r="CR147" s="22"/>
      <c r="CS147" s="64"/>
      <c r="DI147" s="34" t="str">
        <f t="shared" si="47"/>
        <v/>
      </c>
      <c r="DP147" s="18" t="str">
        <f t="shared" si="48"/>
        <v/>
      </c>
      <c r="DQ147" s="14" t="str">
        <f t="shared" si="41"/>
        <v/>
      </c>
      <c r="DR147" s="19" t="str">
        <f t="shared" si="42"/>
        <v/>
      </c>
      <c r="DS147" s="265" t="str">
        <f>IFERROR(LOOKUP(B147,#REF!,#REF!),"")</f>
        <v/>
      </c>
      <c r="DT147" s="294"/>
      <c r="DU147" s="25" t="str">
        <f t="shared" si="43"/>
        <v/>
      </c>
      <c r="DV147" s="25" t="str">
        <f t="shared" si="49"/>
        <v/>
      </c>
      <c r="DW147" s="31" t="str">
        <f t="shared" si="50"/>
        <v/>
      </c>
    </row>
    <row r="148" spans="1:127" x14ac:dyDescent="0.3">
      <c r="A148" s="264">
        <v>146</v>
      </c>
      <c r="B148" s="12" t="str">
        <f>IF(C148="","",'Critical Info &amp; Checklist'!$G$11&amp;"_"&amp;TEXT('New Data Sheet'!A148,"000")&amp;IF(ISBLANK('Sample Information'!C156),"","_"&amp;'Sample Information'!C156)&amp;IF(ISBLANK('Sample Information'!D156),"","_"&amp;'Sample Information'!D156)&amp;"_"&amp;C148)</f>
        <v/>
      </c>
      <c r="C148" s="24" t="str">
        <f>IF(ISBLANK('Sample Information'!B156),"",'Sample Information'!B156)</f>
        <v/>
      </c>
      <c r="D148" s="13" t="str">
        <f>IF(ISBLANK('Sample Information'!E156),"",'Sample Information'!E156)</f>
        <v/>
      </c>
      <c r="E148" s="13" t="str">
        <f>IF(ISBLANK('Sample Information'!D156),"",'Sample Information'!D156)</f>
        <v/>
      </c>
      <c r="F148" s="13" t="str">
        <f>IF(ISBLANK('Sample Information'!U156),"Not provided",'Sample Information'!U156)</f>
        <v>Not provided</v>
      </c>
      <c r="V148" s="70" t="str">
        <f t="shared" si="44"/>
        <v/>
      </c>
      <c r="W1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8" s="63"/>
      <c r="AN148" s="22"/>
      <c r="AO148" s="22"/>
      <c r="AP148" s="22"/>
      <c r="BF148" s="70" t="str">
        <f t="shared" si="36"/>
        <v/>
      </c>
      <c r="BJ148" s="71" t="str">
        <f t="shared" si="37"/>
        <v/>
      </c>
      <c r="BK148" s="71" t="str">
        <f t="shared" si="45"/>
        <v/>
      </c>
      <c r="BL148" s="71" t="str">
        <f t="shared" si="46"/>
        <v/>
      </c>
      <c r="BU148" s="74" t="str">
        <f t="shared" si="38"/>
        <v/>
      </c>
      <c r="BV148" s="74" t="str">
        <f t="shared" si="39"/>
        <v/>
      </c>
      <c r="BW148" s="74" t="str">
        <f t="shared" si="40"/>
        <v/>
      </c>
      <c r="BX148" s="243"/>
      <c r="BY148" s="244"/>
      <c r="CP148" s="63"/>
      <c r="CQ148" s="22"/>
      <c r="CR148" s="22"/>
      <c r="CS148" s="64"/>
      <c r="DI148" s="34" t="str">
        <f t="shared" si="47"/>
        <v/>
      </c>
      <c r="DP148" s="18" t="str">
        <f t="shared" si="48"/>
        <v/>
      </c>
      <c r="DQ148" s="14" t="str">
        <f t="shared" si="41"/>
        <v/>
      </c>
      <c r="DR148" s="19" t="str">
        <f t="shared" si="42"/>
        <v/>
      </c>
      <c r="DS148" s="265" t="str">
        <f>IFERROR(LOOKUP(B148,#REF!,#REF!),"")</f>
        <v/>
      </c>
      <c r="DT148" s="294"/>
      <c r="DU148" s="25" t="str">
        <f t="shared" si="43"/>
        <v/>
      </c>
      <c r="DV148" s="25" t="str">
        <f t="shared" si="49"/>
        <v/>
      </c>
      <c r="DW148" s="31" t="str">
        <f t="shared" si="50"/>
        <v/>
      </c>
    </row>
    <row r="149" spans="1:127" x14ac:dyDescent="0.3">
      <c r="A149" s="264">
        <v>147</v>
      </c>
      <c r="B149" s="12" t="str">
        <f>IF(C149="","",'Critical Info &amp; Checklist'!$G$11&amp;"_"&amp;TEXT('New Data Sheet'!A149,"000")&amp;IF(ISBLANK('Sample Information'!C157),"","_"&amp;'Sample Information'!C157)&amp;IF(ISBLANK('Sample Information'!D157),"","_"&amp;'Sample Information'!D157)&amp;"_"&amp;C149)</f>
        <v/>
      </c>
      <c r="C149" s="24" t="str">
        <f>IF(ISBLANK('Sample Information'!B157),"",'Sample Information'!B157)</f>
        <v/>
      </c>
      <c r="D149" s="13" t="str">
        <f>IF(ISBLANK('Sample Information'!E157),"",'Sample Information'!E157)</f>
        <v/>
      </c>
      <c r="E149" s="13" t="str">
        <f>IF(ISBLANK('Sample Information'!D157),"",'Sample Information'!D157)</f>
        <v/>
      </c>
      <c r="F149" s="13" t="str">
        <f>IF(ISBLANK('Sample Information'!U157),"Not provided",'Sample Information'!U157)</f>
        <v>Not provided</v>
      </c>
      <c r="V149" s="70" t="str">
        <f t="shared" si="44"/>
        <v/>
      </c>
      <c r="W1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9" s="63"/>
      <c r="AN149" s="22"/>
      <c r="AO149" s="22"/>
      <c r="AP149" s="22"/>
      <c r="BF149" s="70" t="str">
        <f t="shared" si="36"/>
        <v/>
      </c>
      <c r="BJ149" s="71" t="str">
        <f t="shared" si="37"/>
        <v/>
      </c>
      <c r="BK149" s="71" t="str">
        <f t="shared" si="45"/>
        <v/>
      </c>
      <c r="BL149" s="71" t="str">
        <f t="shared" si="46"/>
        <v/>
      </c>
      <c r="BU149" s="74" t="str">
        <f t="shared" si="38"/>
        <v/>
      </c>
      <c r="BV149" s="74" t="str">
        <f t="shared" si="39"/>
        <v/>
      </c>
      <c r="BW149" s="74" t="str">
        <f t="shared" si="40"/>
        <v/>
      </c>
      <c r="BX149" s="243"/>
      <c r="BY149" s="244"/>
      <c r="CP149" s="63"/>
      <c r="CQ149" s="22"/>
      <c r="CR149" s="22"/>
      <c r="CS149" s="64"/>
      <c r="DI149" s="34" t="str">
        <f t="shared" si="47"/>
        <v/>
      </c>
      <c r="DP149" s="18" t="str">
        <f t="shared" si="48"/>
        <v/>
      </c>
      <c r="DQ149" s="14" t="str">
        <f t="shared" si="41"/>
        <v/>
      </c>
      <c r="DR149" s="19" t="str">
        <f t="shared" si="42"/>
        <v/>
      </c>
      <c r="DS149" s="265" t="str">
        <f>IFERROR(LOOKUP(B149,#REF!,#REF!),"")</f>
        <v/>
      </c>
      <c r="DT149" s="294"/>
      <c r="DU149" s="25" t="str">
        <f t="shared" si="43"/>
        <v/>
      </c>
      <c r="DV149" s="25" t="str">
        <f t="shared" si="49"/>
        <v/>
      </c>
      <c r="DW149" s="31" t="str">
        <f t="shared" si="50"/>
        <v/>
      </c>
    </row>
    <row r="150" spans="1:127" x14ac:dyDescent="0.3">
      <c r="A150" s="264">
        <v>148</v>
      </c>
      <c r="B150" s="12" t="str">
        <f>IF(C150="","",'Critical Info &amp; Checklist'!$G$11&amp;"_"&amp;TEXT('New Data Sheet'!A150,"000")&amp;IF(ISBLANK('Sample Information'!C158),"","_"&amp;'Sample Information'!C158)&amp;IF(ISBLANK('Sample Information'!D158),"","_"&amp;'Sample Information'!D158)&amp;"_"&amp;C150)</f>
        <v/>
      </c>
      <c r="C150" s="24" t="str">
        <f>IF(ISBLANK('Sample Information'!B158),"",'Sample Information'!B158)</f>
        <v/>
      </c>
      <c r="D150" s="13" t="str">
        <f>IF(ISBLANK('Sample Information'!E158),"",'Sample Information'!E158)</f>
        <v/>
      </c>
      <c r="E150" s="13" t="str">
        <f>IF(ISBLANK('Sample Information'!D158),"",'Sample Information'!D158)</f>
        <v/>
      </c>
      <c r="F150" s="13" t="str">
        <f>IF(ISBLANK('Sample Information'!U158),"Not provided",'Sample Information'!U158)</f>
        <v>Not provided</v>
      </c>
      <c r="V150" s="70" t="str">
        <f t="shared" si="44"/>
        <v/>
      </c>
      <c r="W1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0" s="63"/>
      <c r="AN150" s="22"/>
      <c r="AO150" s="22"/>
      <c r="AP150" s="22"/>
      <c r="BF150" s="70" t="str">
        <f t="shared" si="36"/>
        <v/>
      </c>
      <c r="BJ150" s="71" t="str">
        <f t="shared" si="37"/>
        <v/>
      </c>
      <c r="BK150" s="71" t="str">
        <f t="shared" si="45"/>
        <v/>
      </c>
      <c r="BL150" s="71" t="str">
        <f t="shared" si="46"/>
        <v/>
      </c>
      <c r="BU150" s="74" t="str">
        <f t="shared" si="38"/>
        <v/>
      </c>
      <c r="BV150" s="74" t="str">
        <f t="shared" si="39"/>
        <v/>
      </c>
      <c r="BW150" s="74" t="str">
        <f t="shared" si="40"/>
        <v/>
      </c>
      <c r="BX150" s="243"/>
      <c r="BY150" s="244"/>
      <c r="CP150" s="63"/>
      <c r="CQ150" s="22"/>
      <c r="CR150" s="22"/>
      <c r="CS150" s="64"/>
      <c r="DI150" s="34" t="str">
        <f t="shared" si="47"/>
        <v/>
      </c>
      <c r="DP150" s="18" t="str">
        <f t="shared" si="48"/>
        <v/>
      </c>
      <c r="DQ150" s="14" t="str">
        <f t="shared" si="41"/>
        <v/>
      </c>
      <c r="DR150" s="19" t="str">
        <f t="shared" si="42"/>
        <v/>
      </c>
      <c r="DS150" s="265" t="str">
        <f>IFERROR(LOOKUP(B150,#REF!,#REF!),"")</f>
        <v/>
      </c>
      <c r="DT150" s="294"/>
      <c r="DU150" s="25" t="str">
        <f t="shared" si="43"/>
        <v/>
      </c>
      <c r="DV150" s="25" t="str">
        <f t="shared" si="49"/>
        <v/>
      </c>
      <c r="DW150" s="31" t="str">
        <f t="shared" si="50"/>
        <v/>
      </c>
    </row>
    <row r="151" spans="1:127" x14ac:dyDescent="0.3">
      <c r="A151" s="264">
        <v>149</v>
      </c>
      <c r="B151" s="12" t="str">
        <f>IF(C151="","",'Critical Info &amp; Checklist'!$G$11&amp;"_"&amp;TEXT('New Data Sheet'!A151,"000")&amp;IF(ISBLANK('Sample Information'!C159),"","_"&amp;'Sample Information'!C159)&amp;IF(ISBLANK('Sample Information'!D159),"","_"&amp;'Sample Information'!D159)&amp;"_"&amp;C151)</f>
        <v/>
      </c>
      <c r="C151" s="24" t="str">
        <f>IF(ISBLANK('Sample Information'!B159),"",'Sample Information'!B159)</f>
        <v/>
      </c>
      <c r="D151" s="13" t="str">
        <f>IF(ISBLANK('Sample Information'!E159),"",'Sample Information'!E159)</f>
        <v/>
      </c>
      <c r="E151" s="13" t="str">
        <f>IF(ISBLANK('Sample Information'!D159),"",'Sample Information'!D159)</f>
        <v/>
      </c>
      <c r="F151" s="13" t="str">
        <f>IF(ISBLANK('Sample Information'!U159),"Not provided",'Sample Information'!U159)</f>
        <v>Not provided</v>
      </c>
      <c r="V151" s="70" t="str">
        <f t="shared" si="44"/>
        <v/>
      </c>
      <c r="W1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1" s="63"/>
      <c r="AN151" s="22"/>
      <c r="AO151" s="22"/>
      <c r="AP151" s="22"/>
      <c r="BF151" s="70" t="str">
        <f t="shared" si="36"/>
        <v/>
      </c>
      <c r="BJ151" s="71" t="str">
        <f t="shared" si="37"/>
        <v/>
      </c>
      <c r="BK151" s="71" t="str">
        <f t="shared" si="45"/>
        <v/>
      </c>
      <c r="BL151" s="71" t="str">
        <f t="shared" si="46"/>
        <v/>
      </c>
      <c r="BU151" s="74" t="str">
        <f t="shared" si="38"/>
        <v/>
      </c>
      <c r="BV151" s="74" t="str">
        <f t="shared" si="39"/>
        <v/>
      </c>
      <c r="BW151" s="74" t="str">
        <f t="shared" si="40"/>
        <v/>
      </c>
      <c r="BX151" s="243"/>
      <c r="BY151" s="244"/>
      <c r="CP151" s="63"/>
      <c r="CQ151" s="22"/>
      <c r="CR151" s="22"/>
      <c r="CS151" s="64"/>
      <c r="DI151" s="34" t="str">
        <f t="shared" si="47"/>
        <v/>
      </c>
      <c r="DP151" s="18" t="str">
        <f t="shared" si="48"/>
        <v/>
      </c>
      <c r="DQ151" s="14" t="str">
        <f t="shared" si="41"/>
        <v/>
      </c>
      <c r="DR151" s="19" t="str">
        <f t="shared" si="42"/>
        <v/>
      </c>
      <c r="DS151" s="265" t="str">
        <f>IFERROR(LOOKUP(B151,#REF!,#REF!),"")</f>
        <v/>
      </c>
      <c r="DT151" s="294"/>
      <c r="DU151" s="25" t="str">
        <f t="shared" si="43"/>
        <v/>
      </c>
      <c r="DV151" s="25" t="str">
        <f t="shared" si="49"/>
        <v/>
      </c>
      <c r="DW151" s="31" t="str">
        <f t="shared" si="50"/>
        <v/>
      </c>
    </row>
    <row r="152" spans="1:127" x14ac:dyDescent="0.3">
      <c r="A152" s="264">
        <v>150</v>
      </c>
      <c r="B152" s="12" t="str">
        <f>IF(C152="","",'Critical Info &amp; Checklist'!$G$11&amp;"_"&amp;TEXT('New Data Sheet'!A152,"000")&amp;IF(ISBLANK('Sample Information'!C160),"","_"&amp;'Sample Information'!C160)&amp;IF(ISBLANK('Sample Information'!D160),"","_"&amp;'Sample Information'!D160)&amp;"_"&amp;C152)</f>
        <v/>
      </c>
      <c r="C152" s="24" t="str">
        <f>IF(ISBLANK('Sample Information'!B160),"",'Sample Information'!B160)</f>
        <v/>
      </c>
      <c r="D152" s="13" t="str">
        <f>IF(ISBLANK('Sample Information'!E160),"",'Sample Information'!E160)</f>
        <v/>
      </c>
      <c r="E152" s="13" t="str">
        <f>IF(ISBLANK('Sample Information'!D160),"",'Sample Information'!D160)</f>
        <v/>
      </c>
      <c r="F152" s="13" t="str">
        <f>IF(ISBLANK('Sample Information'!U160),"Not provided",'Sample Information'!U160)</f>
        <v>Not provided</v>
      </c>
      <c r="V152" s="70" t="str">
        <f t="shared" si="44"/>
        <v/>
      </c>
      <c r="W1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2" s="63"/>
      <c r="AN152" s="22"/>
      <c r="AO152" s="22"/>
      <c r="AP152" s="22"/>
      <c r="BF152" s="70" t="str">
        <f t="shared" si="36"/>
        <v/>
      </c>
      <c r="BJ152" s="71" t="str">
        <f t="shared" si="37"/>
        <v/>
      </c>
      <c r="BK152" s="71" t="str">
        <f t="shared" si="45"/>
        <v/>
      </c>
      <c r="BL152" s="71" t="str">
        <f t="shared" si="46"/>
        <v/>
      </c>
      <c r="BU152" s="74" t="str">
        <f t="shared" si="38"/>
        <v/>
      </c>
      <c r="BV152" s="74" t="str">
        <f t="shared" si="39"/>
        <v/>
      </c>
      <c r="BW152" s="74" t="str">
        <f t="shared" si="40"/>
        <v/>
      </c>
      <c r="BX152" s="243"/>
      <c r="BY152" s="244"/>
      <c r="CP152" s="63"/>
      <c r="CQ152" s="22"/>
      <c r="CR152" s="22"/>
      <c r="CS152" s="64"/>
      <c r="DI152" s="34" t="str">
        <f t="shared" si="47"/>
        <v/>
      </c>
      <c r="DP152" s="18" t="str">
        <f t="shared" si="48"/>
        <v/>
      </c>
      <c r="DQ152" s="14" t="str">
        <f t="shared" si="41"/>
        <v/>
      </c>
      <c r="DR152" s="19" t="str">
        <f t="shared" si="42"/>
        <v/>
      </c>
      <c r="DS152" s="265" t="str">
        <f>IFERROR(LOOKUP(B152,#REF!,#REF!),"")</f>
        <v/>
      </c>
      <c r="DT152" s="294"/>
      <c r="DU152" s="25" t="str">
        <f t="shared" si="43"/>
        <v/>
      </c>
      <c r="DV152" s="25" t="str">
        <f t="shared" si="49"/>
        <v/>
      </c>
      <c r="DW152" s="31" t="str">
        <f t="shared" si="50"/>
        <v/>
      </c>
    </row>
    <row r="153" spans="1:127" x14ac:dyDescent="0.3">
      <c r="A153" s="264">
        <v>151</v>
      </c>
      <c r="B153" s="12" t="str">
        <f>IF(C153="","",'Critical Info &amp; Checklist'!$G$11&amp;"_"&amp;TEXT('New Data Sheet'!A153,"000")&amp;IF(ISBLANK('Sample Information'!C161),"","_"&amp;'Sample Information'!C161)&amp;IF(ISBLANK('Sample Information'!D161),"","_"&amp;'Sample Information'!D161)&amp;"_"&amp;C153)</f>
        <v/>
      </c>
      <c r="C153" s="24" t="str">
        <f>IF(ISBLANK('Sample Information'!B161),"",'Sample Information'!B161)</f>
        <v/>
      </c>
      <c r="D153" s="13" t="str">
        <f>IF(ISBLANK('Sample Information'!E161),"",'Sample Information'!E161)</f>
        <v/>
      </c>
      <c r="E153" s="13" t="str">
        <f>IF(ISBLANK('Sample Information'!D161),"",'Sample Information'!D161)</f>
        <v/>
      </c>
      <c r="F153" s="13" t="str">
        <f>IF(ISBLANK('Sample Information'!U161),"Not provided",'Sample Information'!U161)</f>
        <v>Not provided</v>
      </c>
      <c r="V153" s="70" t="str">
        <f t="shared" si="44"/>
        <v/>
      </c>
      <c r="W1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3" s="63"/>
      <c r="AN153" s="22"/>
      <c r="AO153" s="22"/>
      <c r="AP153" s="22"/>
      <c r="BF153" s="70" t="str">
        <f t="shared" si="36"/>
        <v/>
      </c>
      <c r="BJ153" s="71" t="str">
        <f t="shared" si="37"/>
        <v/>
      </c>
      <c r="BK153" s="71" t="str">
        <f t="shared" si="45"/>
        <v/>
      </c>
      <c r="BL153" s="71" t="str">
        <f t="shared" si="46"/>
        <v/>
      </c>
      <c r="BU153" s="74" t="str">
        <f t="shared" si="38"/>
        <v/>
      </c>
      <c r="BV153" s="74" t="str">
        <f t="shared" si="39"/>
        <v/>
      </c>
      <c r="BW153" s="74" t="str">
        <f t="shared" si="40"/>
        <v/>
      </c>
      <c r="BX153" s="243"/>
      <c r="BY153" s="244"/>
      <c r="CP153" s="63"/>
      <c r="CQ153" s="22"/>
      <c r="CR153" s="22"/>
      <c r="CS153" s="64"/>
      <c r="DI153" s="34" t="str">
        <f t="shared" si="47"/>
        <v/>
      </c>
      <c r="DP153" s="18" t="str">
        <f t="shared" si="48"/>
        <v/>
      </c>
      <c r="DQ153" s="14" t="str">
        <f t="shared" si="41"/>
        <v/>
      </c>
      <c r="DR153" s="19" t="str">
        <f t="shared" si="42"/>
        <v/>
      </c>
      <c r="DS153" s="265" t="str">
        <f>IFERROR(LOOKUP(B153,#REF!,#REF!),"")</f>
        <v/>
      </c>
      <c r="DT153" s="294"/>
      <c r="DU153" s="25" t="str">
        <f t="shared" si="43"/>
        <v/>
      </c>
      <c r="DV153" s="25" t="str">
        <f t="shared" si="49"/>
        <v/>
      </c>
      <c r="DW153" s="31" t="str">
        <f t="shared" si="50"/>
        <v/>
      </c>
    </row>
    <row r="154" spans="1:127" x14ac:dyDescent="0.3">
      <c r="A154" s="264">
        <v>152</v>
      </c>
      <c r="B154" s="12" t="str">
        <f>IF(C154="","",'Critical Info &amp; Checklist'!$G$11&amp;"_"&amp;TEXT('New Data Sheet'!A154,"000")&amp;IF(ISBLANK('Sample Information'!C162),"","_"&amp;'Sample Information'!C162)&amp;IF(ISBLANK('Sample Information'!D162),"","_"&amp;'Sample Information'!D162)&amp;"_"&amp;C154)</f>
        <v/>
      </c>
      <c r="C154" s="24" t="str">
        <f>IF(ISBLANK('Sample Information'!B162),"",'Sample Information'!B162)</f>
        <v/>
      </c>
      <c r="D154" s="13" t="str">
        <f>IF(ISBLANK('Sample Information'!E162),"",'Sample Information'!E162)</f>
        <v/>
      </c>
      <c r="E154" s="13" t="str">
        <f>IF(ISBLANK('Sample Information'!D162),"",'Sample Information'!D162)</f>
        <v/>
      </c>
      <c r="F154" s="13" t="str">
        <f>IF(ISBLANK('Sample Information'!U162),"Not provided",'Sample Information'!U162)</f>
        <v>Not provided</v>
      </c>
      <c r="V154" s="70" t="str">
        <f t="shared" si="44"/>
        <v/>
      </c>
      <c r="W1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4" s="63"/>
      <c r="AN154" s="22"/>
      <c r="AO154" s="22"/>
      <c r="AP154" s="22"/>
      <c r="BF154" s="70" t="str">
        <f t="shared" si="36"/>
        <v/>
      </c>
      <c r="BJ154" s="71" t="str">
        <f t="shared" si="37"/>
        <v/>
      </c>
      <c r="BK154" s="71" t="str">
        <f t="shared" si="45"/>
        <v/>
      </c>
      <c r="BL154" s="71" t="str">
        <f t="shared" si="46"/>
        <v/>
      </c>
      <c r="BU154" s="74" t="str">
        <f t="shared" si="38"/>
        <v/>
      </c>
      <c r="BV154" s="74" t="str">
        <f t="shared" si="39"/>
        <v/>
      </c>
      <c r="BW154" s="74" t="str">
        <f t="shared" si="40"/>
        <v/>
      </c>
      <c r="BX154" s="243"/>
      <c r="BY154" s="244"/>
      <c r="CP154" s="63"/>
      <c r="CQ154" s="22"/>
      <c r="CR154" s="22"/>
      <c r="CS154" s="64"/>
      <c r="DI154" s="34" t="str">
        <f t="shared" si="47"/>
        <v/>
      </c>
      <c r="DP154" s="18" t="str">
        <f t="shared" si="48"/>
        <v/>
      </c>
      <c r="DQ154" s="14" t="str">
        <f t="shared" si="41"/>
        <v/>
      </c>
      <c r="DR154" s="19" t="str">
        <f t="shared" si="42"/>
        <v/>
      </c>
      <c r="DS154" s="265" t="str">
        <f>IFERROR(LOOKUP(B154,#REF!,#REF!),"")</f>
        <v/>
      </c>
      <c r="DT154" s="294"/>
      <c r="DU154" s="25" t="str">
        <f t="shared" si="43"/>
        <v/>
      </c>
      <c r="DV154" s="25" t="str">
        <f t="shared" si="49"/>
        <v/>
      </c>
      <c r="DW154" s="31" t="str">
        <f t="shared" si="50"/>
        <v/>
      </c>
    </row>
    <row r="155" spans="1:127" x14ac:dyDescent="0.3">
      <c r="A155" s="264">
        <v>153</v>
      </c>
      <c r="B155" s="12" t="str">
        <f>IF(C155="","",'Critical Info &amp; Checklist'!$G$11&amp;"_"&amp;TEXT('New Data Sheet'!A155,"000")&amp;IF(ISBLANK('Sample Information'!C163),"","_"&amp;'Sample Information'!C163)&amp;IF(ISBLANK('Sample Information'!D163),"","_"&amp;'Sample Information'!D163)&amp;"_"&amp;C155)</f>
        <v/>
      </c>
      <c r="C155" s="24" t="str">
        <f>IF(ISBLANK('Sample Information'!B163),"",'Sample Information'!B163)</f>
        <v/>
      </c>
      <c r="D155" s="13" t="str">
        <f>IF(ISBLANK('Sample Information'!E163),"",'Sample Information'!E163)</f>
        <v/>
      </c>
      <c r="E155" s="13" t="str">
        <f>IF(ISBLANK('Sample Information'!D163),"",'Sample Information'!D163)</f>
        <v/>
      </c>
      <c r="F155" s="13" t="str">
        <f>IF(ISBLANK('Sample Information'!U163),"Not provided",'Sample Information'!U163)</f>
        <v>Not provided</v>
      </c>
      <c r="V155" s="70" t="str">
        <f t="shared" si="44"/>
        <v/>
      </c>
      <c r="W1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5" s="63"/>
      <c r="AN155" s="22"/>
      <c r="AO155" s="22"/>
      <c r="AP155" s="22"/>
      <c r="BF155" s="70" t="str">
        <f t="shared" si="36"/>
        <v/>
      </c>
      <c r="BJ155" s="71" t="str">
        <f t="shared" si="37"/>
        <v/>
      </c>
      <c r="BK155" s="71" t="str">
        <f t="shared" si="45"/>
        <v/>
      </c>
      <c r="BL155" s="71" t="str">
        <f t="shared" si="46"/>
        <v/>
      </c>
      <c r="BU155" s="74" t="str">
        <f t="shared" si="38"/>
        <v/>
      </c>
      <c r="BV155" s="74" t="str">
        <f t="shared" si="39"/>
        <v/>
      </c>
      <c r="BW155" s="74" t="str">
        <f t="shared" si="40"/>
        <v/>
      </c>
      <c r="BX155" s="243"/>
      <c r="BY155" s="244"/>
      <c r="CP155" s="63"/>
      <c r="CQ155" s="22"/>
      <c r="CR155" s="22"/>
      <c r="CS155" s="64"/>
      <c r="DI155" s="34" t="str">
        <f t="shared" si="47"/>
        <v/>
      </c>
      <c r="DP155" s="18" t="str">
        <f t="shared" si="48"/>
        <v/>
      </c>
      <c r="DQ155" s="14" t="str">
        <f t="shared" si="41"/>
        <v/>
      </c>
      <c r="DR155" s="19" t="str">
        <f t="shared" si="42"/>
        <v/>
      </c>
      <c r="DS155" s="265" t="str">
        <f>IFERROR(LOOKUP(B155,#REF!,#REF!),"")</f>
        <v/>
      </c>
      <c r="DT155" s="294"/>
      <c r="DU155" s="25" t="str">
        <f t="shared" si="43"/>
        <v/>
      </c>
      <c r="DV155" s="25" t="str">
        <f t="shared" si="49"/>
        <v/>
      </c>
      <c r="DW155" s="31" t="str">
        <f t="shared" si="50"/>
        <v/>
      </c>
    </row>
    <row r="156" spans="1:127" x14ac:dyDescent="0.3">
      <c r="A156" s="264">
        <v>154</v>
      </c>
      <c r="B156" s="12" t="str">
        <f>IF(C156="","",'Critical Info &amp; Checklist'!$G$11&amp;"_"&amp;TEXT('New Data Sheet'!A156,"000")&amp;IF(ISBLANK('Sample Information'!C164),"","_"&amp;'Sample Information'!C164)&amp;IF(ISBLANK('Sample Information'!D164),"","_"&amp;'Sample Information'!D164)&amp;"_"&amp;C156)</f>
        <v/>
      </c>
      <c r="C156" s="24" t="str">
        <f>IF(ISBLANK('Sample Information'!B164),"",'Sample Information'!B164)</f>
        <v/>
      </c>
      <c r="D156" s="13" t="str">
        <f>IF(ISBLANK('Sample Information'!E164),"",'Sample Information'!E164)</f>
        <v/>
      </c>
      <c r="E156" s="13" t="str">
        <f>IF(ISBLANK('Sample Information'!D164),"",'Sample Information'!D164)</f>
        <v/>
      </c>
      <c r="F156" s="13" t="str">
        <f>IF(ISBLANK('Sample Information'!U164),"Not provided",'Sample Information'!U164)</f>
        <v>Not provided</v>
      </c>
      <c r="V156" s="70" t="str">
        <f t="shared" si="44"/>
        <v/>
      </c>
      <c r="W1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6" s="63"/>
      <c r="AN156" s="22"/>
      <c r="AO156" s="22"/>
      <c r="AP156" s="22"/>
      <c r="BF156" s="70" t="str">
        <f t="shared" si="36"/>
        <v/>
      </c>
      <c r="BJ156" s="71" t="str">
        <f t="shared" si="37"/>
        <v/>
      </c>
      <c r="BK156" s="71" t="str">
        <f t="shared" si="45"/>
        <v/>
      </c>
      <c r="BL156" s="71" t="str">
        <f t="shared" si="46"/>
        <v/>
      </c>
      <c r="BU156" s="74" t="str">
        <f t="shared" si="38"/>
        <v/>
      </c>
      <c r="BV156" s="74" t="str">
        <f t="shared" si="39"/>
        <v/>
      </c>
      <c r="BW156" s="74" t="str">
        <f t="shared" si="40"/>
        <v/>
      </c>
      <c r="BX156" s="243"/>
      <c r="BY156" s="244"/>
      <c r="CP156" s="63"/>
      <c r="CQ156" s="22"/>
      <c r="CR156" s="22"/>
      <c r="CS156" s="64"/>
      <c r="DI156" s="34" t="str">
        <f t="shared" si="47"/>
        <v/>
      </c>
      <c r="DP156" s="18" t="str">
        <f t="shared" si="48"/>
        <v/>
      </c>
      <c r="DQ156" s="14" t="str">
        <f t="shared" si="41"/>
        <v/>
      </c>
      <c r="DR156" s="19" t="str">
        <f t="shared" si="42"/>
        <v/>
      </c>
      <c r="DS156" s="265" t="str">
        <f>IFERROR(LOOKUP(B156,#REF!,#REF!),"")</f>
        <v/>
      </c>
      <c r="DT156" s="294"/>
      <c r="DU156" s="25" t="str">
        <f t="shared" si="43"/>
        <v/>
      </c>
      <c r="DV156" s="25" t="str">
        <f t="shared" si="49"/>
        <v/>
      </c>
      <c r="DW156" s="31" t="str">
        <f t="shared" si="50"/>
        <v/>
      </c>
    </row>
    <row r="157" spans="1:127" x14ac:dyDescent="0.3">
      <c r="A157" s="264">
        <v>155</v>
      </c>
      <c r="B157" s="12" t="str">
        <f>IF(C157="","",'Critical Info &amp; Checklist'!$G$11&amp;"_"&amp;TEXT('New Data Sheet'!A157,"000")&amp;IF(ISBLANK('Sample Information'!C165),"","_"&amp;'Sample Information'!C165)&amp;IF(ISBLANK('Sample Information'!D165),"","_"&amp;'Sample Information'!D165)&amp;"_"&amp;C157)</f>
        <v/>
      </c>
      <c r="C157" s="24" t="str">
        <f>IF(ISBLANK('Sample Information'!B165),"",'Sample Information'!B165)</f>
        <v/>
      </c>
      <c r="D157" s="13" t="str">
        <f>IF(ISBLANK('Sample Information'!E165),"",'Sample Information'!E165)</f>
        <v/>
      </c>
      <c r="E157" s="13" t="str">
        <f>IF(ISBLANK('Sample Information'!D165),"",'Sample Information'!D165)</f>
        <v/>
      </c>
      <c r="F157" s="13" t="str">
        <f>IF(ISBLANK('Sample Information'!U165),"Not provided",'Sample Information'!U165)</f>
        <v>Not provided</v>
      </c>
      <c r="V157" s="70" t="str">
        <f t="shared" si="44"/>
        <v/>
      </c>
      <c r="W1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7" s="63"/>
      <c r="AN157" s="22"/>
      <c r="AO157" s="22"/>
      <c r="AP157" s="22"/>
      <c r="BF157" s="70" t="str">
        <f t="shared" si="36"/>
        <v/>
      </c>
      <c r="BJ157" s="71" t="str">
        <f t="shared" si="37"/>
        <v/>
      </c>
      <c r="BK157" s="71" t="str">
        <f t="shared" si="45"/>
        <v/>
      </c>
      <c r="BL157" s="71" t="str">
        <f t="shared" si="46"/>
        <v/>
      </c>
      <c r="BU157" s="74" t="str">
        <f t="shared" si="38"/>
        <v/>
      </c>
      <c r="BV157" s="74" t="str">
        <f t="shared" si="39"/>
        <v/>
      </c>
      <c r="BW157" s="74" t="str">
        <f t="shared" si="40"/>
        <v/>
      </c>
      <c r="BX157" s="243"/>
      <c r="BY157" s="244"/>
      <c r="CP157" s="63"/>
      <c r="CQ157" s="22"/>
      <c r="CR157" s="22"/>
      <c r="CS157" s="64"/>
      <c r="DI157" s="34" t="str">
        <f t="shared" si="47"/>
        <v/>
      </c>
      <c r="DP157" s="18" t="str">
        <f t="shared" si="48"/>
        <v/>
      </c>
      <c r="DQ157" s="14" t="str">
        <f t="shared" si="41"/>
        <v/>
      </c>
      <c r="DR157" s="19" t="str">
        <f t="shared" si="42"/>
        <v/>
      </c>
      <c r="DS157" s="265" t="str">
        <f>IFERROR(LOOKUP(B157,#REF!,#REF!),"")</f>
        <v/>
      </c>
      <c r="DT157" s="294"/>
      <c r="DU157" s="25" t="str">
        <f t="shared" si="43"/>
        <v/>
      </c>
      <c r="DV157" s="25" t="str">
        <f t="shared" si="49"/>
        <v/>
      </c>
      <c r="DW157" s="31" t="str">
        <f t="shared" si="50"/>
        <v/>
      </c>
    </row>
    <row r="158" spans="1:127" x14ac:dyDescent="0.3">
      <c r="A158" s="264">
        <v>156</v>
      </c>
      <c r="B158" s="12" t="str">
        <f>IF(C158="","",'Critical Info &amp; Checklist'!$G$11&amp;"_"&amp;TEXT('New Data Sheet'!A158,"000")&amp;IF(ISBLANK('Sample Information'!C166),"","_"&amp;'Sample Information'!C166)&amp;IF(ISBLANK('Sample Information'!D166),"","_"&amp;'Sample Information'!D166)&amp;"_"&amp;C158)</f>
        <v/>
      </c>
      <c r="C158" s="24" t="str">
        <f>IF(ISBLANK('Sample Information'!B166),"",'Sample Information'!B166)</f>
        <v/>
      </c>
      <c r="D158" s="13" t="str">
        <f>IF(ISBLANK('Sample Information'!E166),"",'Sample Information'!E166)</f>
        <v/>
      </c>
      <c r="E158" s="13" t="str">
        <f>IF(ISBLANK('Sample Information'!D166),"",'Sample Information'!D166)</f>
        <v/>
      </c>
      <c r="F158" s="13" t="str">
        <f>IF(ISBLANK('Sample Information'!U166),"Not provided",'Sample Information'!U166)</f>
        <v>Not provided</v>
      </c>
      <c r="V158" s="70" t="str">
        <f t="shared" si="44"/>
        <v/>
      </c>
      <c r="W1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8" s="63"/>
      <c r="AN158" s="22"/>
      <c r="AO158" s="22"/>
      <c r="AP158" s="22"/>
      <c r="BF158" s="70" t="str">
        <f t="shared" si="36"/>
        <v/>
      </c>
      <c r="BJ158" s="71" t="str">
        <f t="shared" si="37"/>
        <v/>
      </c>
      <c r="BK158" s="71" t="str">
        <f t="shared" si="45"/>
        <v/>
      </c>
      <c r="BL158" s="71" t="str">
        <f t="shared" si="46"/>
        <v/>
      </c>
      <c r="BU158" s="74" t="str">
        <f t="shared" si="38"/>
        <v/>
      </c>
      <c r="BV158" s="74" t="str">
        <f t="shared" si="39"/>
        <v/>
      </c>
      <c r="BW158" s="74" t="str">
        <f t="shared" si="40"/>
        <v/>
      </c>
      <c r="BX158" s="243"/>
      <c r="BY158" s="244"/>
      <c r="CP158" s="63"/>
      <c r="CQ158" s="22"/>
      <c r="CR158" s="22"/>
      <c r="CS158" s="64"/>
      <c r="DI158" s="34" t="str">
        <f t="shared" si="47"/>
        <v/>
      </c>
      <c r="DP158" s="18" t="str">
        <f t="shared" si="48"/>
        <v/>
      </c>
      <c r="DQ158" s="14" t="str">
        <f t="shared" si="41"/>
        <v/>
      </c>
      <c r="DR158" s="19" t="str">
        <f t="shared" si="42"/>
        <v/>
      </c>
      <c r="DS158" s="265" t="str">
        <f>IFERROR(LOOKUP(B158,#REF!,#REF!),"")</f>
        <v/>
      </c>
      <c r="DT158" s="294"/>
      <c r="DU158" s="25" t="str">
        <f t="shared" si="43"/>
        <v/>
      </c>
      <c r="DV158" s="25" t="str">
        <f t="shared" si="49"/>
        <v/>
      </c>
      <c r="DW158" s="31" t="str">
        <f t="shared" si="50"/>
        <v/>
      </c>
    </row>
    <row r="159" spans="1:127" x14ac:dyDescent="0.3">
      <c r="A159" s="264">
        <v>157</v>
      </c>
      <c r="B159" s="12" t="str">
        <f>IF(C159="","",'Critical Info &amp; Checklist'!$G$11&amp;"_"&amp;TEXT('New Data Sheet'!A159,"000")&amp;IF(ISBLANK('Sample Information'!C167),"","_"&amp;'Sample Information'!C167)&amp;IF(ISBLANK('Sample Information'!D167),"","_"&amp;'Sample Information'!D167)&amp;"_"&amp;C159)</f>
        <v/>
      </c>
      <c r="C159" s="24" t="str">
        <f>IF(ISBLANK('Sample Information'!B167),"",'Sample Information'!B167)</f>
        <v/>
      </c>
      <c r="D159" s="13" t="str">
        <f>IF(ISBLANK('Sample Information'!E167),"",'Sample Information'!E167)</f>
        <v/>
      </c>
      <c r="E159" s="13" t="str">
        <f>IF(ISBLANK('Sample Information'!D167),"",'Sample Information'!D167)</f>
        <v/>
      </c>
      <c r="F159" s="13" t="str">
        <f>IF(ISBLANK('Sample Information'!U167),"Not provided",'Sample Information'!U167)</f>
        <v>Not provided</v>
      </c>
      <c r="V159" s="70" t="str">
        <f t="shared" si="44"/>
        <v/>
      </c>
      <c r="W1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9" s="63"/>
      <c r="AN159" s="22"/>
      <c r="AO159" s="22"/>
      <c r="AP159" s="22"/>
      <c r="BF159" s="70" t="str">
        <f t="shared" si="36"/>
        <v/>
      </c>
      <c r="BJ159" s="71" t="str">
        <f t="shared" si="37"/>
        <v/>
      </c>
      <c r="BK159" s="71" t="str">
        <f t="shared" si="45"/>
        <v/>
      </c>
      <c r="BL159" s="71" t="str">
        <f t="shared" si="46"/>
        <v/>
      </c>
      <c r="BU159" s="74" t="str">
        <f t="shared" si="38"/>
        <v/>
      </c>
      <c r="BV159" s="74" t="str">
        <f t="shared" si="39"/>
        <v/>
      </c>
      <c r="BW159" s="74" t="str">
        <f t="shared" si="40"/>
        <v/>
      </c>
      <c r="BX159" s="243"/>
      <c r="BY159" s="244"/>
      <c r="CP159" s="63"/>
      <c r="CQ159" s="22"/>
      <c r="CR159" s="22"/>
      <c r="CS159" s="64"/>
      <c r="DI159" s="34" t="str">
        <f t="shared" si="47"/>
        <v/>
      </c>
      <c r="DP159" s="18" t="str">
        <f t="shared" si="48"/>
        <v/>
      </c>
      <c r="DQ159" s="14" t="str">
        <f t="shared" si="41"/>
        <v/>
      </c>
      <c r="DR159" s="19" t="str">
        <f t="shared" si="42"/>
        <v/>
      </c>
      <c r="DS159" s="265" t="str">
        <f>IFERROR(LOOKUP(B159,#REF!,#REF!),"")</f>
        <v/>
      </c>
      <c r="DT159" s="294"/>
      <c r="DU159" s="25" t="str">
        <f t="shared" si="43"/>
        <v/>
      </c>
      <c r="DV159" s="25" t="str">
        <f t="shared" si="49"/>
        <v/>
      </c>
      <c r="DW159" s="31" t="str">
        <f t="shared" si="50"/>
        <v/>
      </c>
    </row>
    <row r="160" spans="1:127" x14ac:dyDescent="0.3">
      <c r="A160" s="264">
        <v>158</v>
      </c>
      <c r="B160" s="12" t="str">
        <f>IF(C160="","",'Critical Info &amp; Checklist'!$G$11&amp;"_"&amp;TEXT('New Data Sheet'!A160,"000")&amp;IF(ISBLANK('Sample Information'!C168),"","_"&amp;'Sample Information'!C168)&amp;IF(ISBLANK('Sample Information'!D168),"","_"&amp;'Sample Information'!D168)&amp;"_"&amp;C160)</f>
        <v/>
      </c>
      <c r="C160" s="24" t="str">
        <f>IF(ISBLANK('Sample Information'!B168),"",'Sample Information'!B168)</f>
        <v/>
      </c>
      <c r="D160" s="13" t="str">
        <f>IF(ISBLANK('Sample Information'!E168),"",'Sample Information'!E168)</f>
        <v/>
      </c>
      <c r="E160" s="13" t="str">
        <f>IF(ISBLANK('Sample Information'!D168),"",'Sample Information'!D168)</f>
        <v/>
      </c>
      <c r="F160" s="13" t="str">
        <f>IF(ISBLANK('Sample Information'!U168),"Not provided",'Sample Information'!U168)</f>
        <v>Not provided</v>
      </c>
      <c r="V160" s="70" t="str">
        <f t="shared" si="44"/>
        <v/>
      </c>
      <c r="W1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0" s="63"/>
      <c r="AN160" s="22"/>
      <c r="AO160" s="22"/>
      <c r="AP160" s="22"/>
      <c r="BF160" s="70" t="str">
        <f t="shared" si="36"/>
        <v/>
      </c>
      <c r="BJ160" s="71" t="str">
        <f t="shared" si="37"/>
        <v/>
      </c>
      <c r="BK160" s="71" t="str">
        <f t="shared" si="45"/>
        <v/>
      </c>
      <c r="BL160" s="71" t="str">
        <f t="shared" si="46"/>
        <v/>
      </c>
      <c r="BU160" s="74" t="str">
        <f t="shared" si="38"/>
        <v/>
      </c>
      <c r="BV160" s="74" t="str">
        <f t="shared" si="39"/>
        <v/>
      </c>
      <c r="BW160" s="74" t="str">
        <f t="shared" si="40"/>
        <v/>
      </c>
      <c r="BX160" s="243"/>
      <c r="BY160" s="244"/>
      <c r="CP160" s="63"/>
      <c r="CQ160" s="22"/>
      <c r="CR160" s="22"/>
      <c r="CS160" s="64"/>
      <c r="DI160" s="34" t="str">
        <f t="shared" si="47"/>
        <v/>
      </c>
      <c r="DP160" s="18" t="str">
        <f t="shared" si="48"/>
        <v/>
      </c>
      <c r="DQ160" s="14" t="str">
        <f t="shared" si="41"/>
        <v/>
      </c>
      <c r="DR160" s="19" t="str">
        <f t="shared" si="42"/>
        <v/>
      </c>
      <c r="DS160" s="265" t="str">
        <f>IFERROR(LOOKUP(B160,#REF!,#REF!),"")</f>
        <v/>
      </c>
      <c r="DT160" s="294"/>
      <c r="DU160" s="25" t="str">
        <f t="shared" si="43"/>
        <v/>
      </c>
      <c r="DV160" s="25" t="str">
        <f t="shared" si="49"/>
        <v/>
      </c>
      <c r="DW160" s="31" t="str">
        <f t="shared" si="50"/>
        <v/>
      </c>
    </row>
    <row r="161" spans="1:127" x14ac:dyDescent="0.3">
      <c r="A161" s="264">
        <v>159</v>
      </c>
      <c r="B161" s="12" t="str">
        <f>IF(C161="","",'Critical Info &amp; Checklist'!$G$11&amp;"_"&amp;TEXT('New Data Sheet'!A161,"000")&amp;IF(ISBLANK('Sample Information'!C169),"","_"&amp;'Sample Information'!C169)&amp;IF(ISBLANK('Sample Information'!D169),"","_"&amp;'Sample Information'!D169)&amp;"_"&amp;C161)</f>
        <v/>
      </c>
      <c r="C161" s="24" t="str">
        <f>IF(ISBLANK('Sample Information'!B169),"",'Sample Information'!B169)</f>
        <v/>
      </c>
      <c r="D161" s="13" t="str">
        <f>IF(ISBLANK('Sample Information'!E169),"",'Sample Information'!E169)</f>
        <v/>
      </c>
      <c r="E161" s="13" t="str">
        <f>IF(ISBLANK('Sample Information'!D169),"",'Sample Information'!D169)</f>
        <v/>
      </c>
      <c r="F161" s="13" t="str">
        <f>IF(ISBLANK('Sample Information'!U169),"Not provided",'Sample Information'!U169)</f>
        <v>Not provided</v>
      </c>
      <c r="V161" s="70" t="str">
        <f t="shared" si="44"/>
        <v/>
      </c>
      <c r="W1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1" s="63"/>
      <c r="AN161" s="22"/>
      <c r="AO161" s="22"/>
      <c r="AP161" s="22"/>
      <c r="BF161" s="70" t="str">
        <f t="shared" si="36"/>
        <v/>
      </c>
      <c r="BJ161" s="71" t="str">
        <f t="shared" si="37"/>
        <v/>
      </c>
      <c r="BK161" s="71" t="str">
        <f t="shared" si="45"/>
        <v/>
      </c>
      <c r="BL161" s="71" t="str">
        <f t="shared" si="46"/>
        <v/>
      </c>
      <c r="BU161" s="74" t="str">
        <f t="shared" si="38"/>
        <v/>
      </c>
      <c r="BV161" s="74" t="str">
        <f t="shared" si="39"/>
        <v/>
      </c>
      <c r="BW161" s="74" t="str">
        <f t="shared" si="40"/>
        <v/>
      </c>
      <c r="BX161" s="243"/>
      <c r="BY161" s="244"/>
      <c r="CP161" s="63"/>
      <c r="CQ161" s="22"/>
      <c r="CR161" s="22"/>
      <c r="CS161" s="64"/>
      <c r="DI161" s="34" t="str">
        <f t="shared" si="47"/>
        <v/>
      </c>
      <c r="DP161" s="18" t="str">
        <f t="shared" si="48"/>
        <v/>
      </c>
      <c r="DQ161" s="14" t="str">
        <f t="shared" si="41"/>
        <v/>
      </c>
      <c r="DR161" s="19" t="str">
        <f t="shared" si="42"/>
        <v/>
      </c>
      <c r="DS161" s="265" t="str">
        <f>IFERROR(LOOKUP(B161,#REF!,#REF!),"")</f>
        <v/>
      </c>
      <c r="DT161" s="294"/>
      <c r="DU161" s="25" t="str">
        <f t="shared" si="43"/>
        <v/>
      </c>
      <c r="DV161" s="25" t="str">
        <f t="shared" si="49"/>
        <v/>
      </c>
      <c r="DW161" s="31" t="str">
        <f t="shared" si="50"/>
        <v/>
      </c>
    </row>
    <row r="162" spans="1:127" x14ac:dyDescent="0.3">
      <c r="A162" s="264">
        <v>160</v>
      </c>
      <c r="B162" s="12" t="str">
        <f>IF(C162="","",'Critical Info &amp; Checklist'!$G$11&amp;"_"&amp;TEXT('New Data Sheet'!A162,"000")&amp;IF(ISBLANK('Sample Information'!C170),"","_"&amp;'Sample Information'!C170)&amp;IF(ISBLANK('Sample Information'!D170),"","_"&amp;'Sample Information'!D170)&amp;"_"&amp;C162)</f>
        <v/>
      </c>
      <c r="C162" s="24" t="str">
        <f>IF(ISBLANK('Sample Information'!B170),"",'Sample Information'!B170)</f>
        <v/>
      </c>
      <c r="D162" s="13" t="str">
        <f>IF(ISBLANK('Sample Information'!E170),"",'Sample Information'!E170)</f>
        <v/>
      </c>
      <c r="E162" s="13" t="str">
        <f>IF(ISBLANK('Sample Information'!D170),"",'Sample Information'!D170)</f>
        <v/>
      </c>
      <c r="F162" s="13" t="str">
        <f>IF(ISBLANK('Sample Information'!U170),"Not provided",'Sample Information'!U170)</f>
        <v>Not provided</v>
      </c>
      <c r="V162" s="70" t="str">
        <f t="shared" si="44"/>
        <v/>
      </c>
      <c r="W1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2" s="63"/>
      <c r="AN162" s="22"/>
      <c r="AO162" s="22"/>
      <c r="AP162" s="22"/>
      <c r="BF162" s="70" t="str">
        <f t="shared" si="36"/>
        <v/>
      </c>
      <c r="BJ162" s="71" t="str">
        <f t="shared" si="37"/>
        <v/>
      </c>
      <c r="BK162" s="71" t="str">
        <f t="shared" si="45"/>
        <v/>
      </c>
      <c r="BL162" s="71" t="str">
        <f t="shared" si="46"/>
        <v/>
      </c>
      <c r="BU162" s="74" t="str">
        <f t="shared" si="38"/>
        <v/>
      </c>
      <c r="BV162" s="74" t="str">
        <f t="shared" si="39"/>
        <v/>
      </c>
      <c r="BW162" s="74" t="str">
        <f t="shared" si="40"/>
        <v/>
      </c>
      <c r="BX162" s="243"/>
      <c r="BY162" s="244"/>
      <c r="CP162" s="63"/>
      <c r="CQ162" s="22"/>
      <c r="CR162" s="22"/>
      <c r="CS162" s="64"/>
      <c r="DI162" s="34" t="str">
        <f t="shared" si="47"/>
        <v/>
      </c>
      <c r="DP162" s="18" t="str">
        <f t="shared" si="48"/>
        <v/>
      </c>
      <c r="DQ162" s="14" t="str">
        <f t="shared" si="41"/>
        <v/>
      </c>
      <c r="DR162" s="19" t="str">
        <f t="shared" si="42"/>
        <v/>
      </c>
      <c r="DS162" s="265" t="str">
        <f>IFERROR(LOOKUP(B162,#REF!,#REF!),"")</f>
        <v/>
      </c>
      <c r="DT162" s="294"/>
      <c r="DU162" s="25" t="str">
        <f t="shared" si="43"/>
        <v/>
      </c>
      <c r="DV162" s="25" t="str">
        <f t="shared" si="49"/>
        <v/>
      </c>
      <c r="DW162" s="31" t="str">
        <f t="shared" si="50"/>
        <v/>
      </c>
    </row>
    <row r="163" spans="1:127" x14ac:dyDescent="0.3">
      <c r="A163" s="264">
        <v>161</v>
      </c>
      <c r="B163" s="12" t="str">
        <f>IF(C163="","",'Critical Info &amp; Checklist'!$G$11&amp;"_"&amp;TEXT('New Data Sheet'!A163,"000")&amp;IF(ISBLANK('Sample Information'!C171),"","_"&amp;'Sample Information'!C171)&amp;IF(ISBLANK('Sample Information'!D171),"","_"&amp;'Sample Information'!D171)&amp;"_"&amp;C163)</f>
        <v/>
      </c>
      <c r="C163" s="24" t="str">
        <f>IF(ISBLANK('Sample Information'!B171),"",'Sample Information'!B171)</f>
        <v/>
      </c>
      <c r="D163" s="13" t="str">
        <f>IF(ISBLANK('Sample Information'!E171),"",'Sample Information'!E171)</f>
        <v/>
      </c>
      <c r="E163" s="13" t="str">
        <f>IF(ISBLANK('Sample Information'!D171),"",'Sample Information'!D171)</f>
        <v/>
      </c>
      <c r="F163" s="13" t="str">
        <f>IF(ISBLANK('Sample Information'!U171),"Not provided",'Sample Information'!U171)</f>
        <v>Not provided</v>
      </c>
      <c r="V163" s="70" t="str">
        <f t="shared" si="44"/>
        <v/>
      </c>
      <c r="W1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3" s="63"/>
      <c r="AN163" s="22"/>
      <c r="AO163" s="22"/>
      <c r="AP163" s="22"/>
      <c r="BF163" s="70" t="str">
        <f t="shared" si="36"/>
        <v/>
      </c>
      <c r="BJ163" s="71" t="str">
        <f t="shared" si="37"/>
        <v/>
      </c>
      <c r="BK163" s="71" t="str">
        <f t="shared" si="45"/>
        <v/>
      </c>
      <c r="BL163" s="71" t="str">
        <f t="shared" si="46"/>
        <v/>
      </c>
      <c r="BU163" s="74" t="str">
        <f t="shared" si="38"/>
        <v/>
      </c>
      <c r="BV163" s="74" t="str">
        <f t="shared" si="39"/>
        <v/>
      </c>
      <c r="BW163" s="74" t="str">
        <f t="shared" si="40"/>
        <v/>
      </c>
      <c r="BX163" s="243"/>
      <c r="BY163" s="244"/>
      <c r="CP163" s="63"/>
      <c r="CQ163" s="22"/>
      <c r="CR163" s="22"/>
      <c r="CS163" s="64"/>
      <c r="DI163" s="34" t="str">
        <f t="shared" si="47"/>
        <v/>
      </c>
      <c r="DP163" s="18" t="str">
        <f t="shared" si="48"/>
        <v/>
      </c>
      <c r="DQ163" s="14" t="str">
        <f t="shared" si="41"/>
        <v/>
      </c>
      <c r="DR163" s="19" t="str">
        <f t="shared" si="42"/>
        <v/>
      </c>
      <c r="DS163" s="265" t="str">
        <f>IFERROR(LOOKUP(B163,#REF!,#REF!),"")</f>
        <v/>
      </c>
      <c r="DT163" s="294"/>
      <c r="DU163" s="25" t="str">
        <f t="shared" si="43"/>
        <v/>
      </c>
      <c r="DV163" s="25" t="str">
        <f t="shared" si="49"/>
        <v/>
      </c>
      <c r="DW163" s="31" t="str">
        <f t="shared" si="50"/>
        <v/>
      </c>
    </row>
    <row r="164" spans="1:127" x14ac:dyDescent="0.3">
      <c r="A164" s="264">
        <v>162</v>
      </c>
      <c r="B164" s="12" t="str">
        <f>IF(C164="","",'Critical Info &amp; Checklist'!$G$11&amp;"_"&amp;TEXT('New Data Sheet'!A164,"000")&amp;IF(ISBLANK('Sample Information'!C172),"","_"&amp;'Sample Information'!C172)&amp;IF(ISBLANK('Sample Information'!D172),"","_"&amp;'Sample Information'!D172)&amp;"_"&amp;C164)</f>
        <v/>
      </c>
      <c r="C164" s="24" t="str">
        <f>IF(ISBLANK('Sample Information'!B172),"",'Sample Information'!B172)</f>
        <v/>
      </c>
      <c r="D164" s="13" t="str">
        <f>IF(ISBLANK('Sample Information'!E172),"",'Sample Information'!E172)</f>
        <v/>
      </c>
      <c r="E164" s="13" t="str">
        <f>IF(ISBLANK('Sample Information'!D172),"",'Sample Information'!D172)</f>
        <v/>
      </c>
      <c r="F164" s="13" t="str">
        <f>IF(ISBLANK('Sample Information'!U172),"Not provided",'Sample Information'!U172)</f>
        <v>Not provided</v>
      </c>
      <c r="V164" s="70" t="str">
        <f t="shared" si="44"/>
        <v/>
      </c>
      <c r="W1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4" s="63"/>
      <c r="AN164" s="22"/>
      <c r="AO164" s="22"/>
      <c r="AP164" s="22"/>
      <c r="BF164" s="70" t="str">
        <f t="shared" si="36"/>
        <v/>
      </c>
      <c r="BJ164" s="71" t="str">
        <f t="shared" si="37"/>
        <v/>
      </c>
      <c r="BK164" s="71" t="str">
        <f t="shared" si="45"/>
        <v/>
      </c>
      <c r="BL164" s="71" t="str">
        <f t="shared" si="46"/>
        <v/>
      </c>
      <c r="BU164" s="74" t="str">
        <f t="shared" si="38"/>
        <v/>
      </c>
      <c r="BV164" s="74" t="str">
        <f t="shared" si="39"/>
        <v/>
      </c>
      <c r="BW164" s="74" t="str">
        <f t="shared" si="40"/>
        <v/>
      </c>
      <c r="BX164" s="243"/>
      <c r="BY164" s="244"/>
      <c r="CP164" s="63"/>
      <c r="CQ164" s="22"/>
      <c r="CR164" s="22"/>
      <c r="CS164" s="64"/>
      <c r="DI164" s="34" t="str">
        <f t="shared" si="47"/>
        <v/>
      </c>
      <c r="DP164" s="18" t="str">
        <f t="shared" si="48"/>
        <v/>
      </c>
      <c r="DQ164" s="14" t="str">
        <f t="shared" si="41"/>
        <v/>
      </c>
      <c r="DR164" s="19" t="str">
        <f t="shared" si="42"/>
        <v/>
      </c>
      <c r="DS164" s="265" t="str">
        <f>IFERROR(LOOKUP(B164,#REF!,#REF!),"")</f>
        <v/>
      </c>
      <c r="DT164" s="294"/>
      <c r="DU164" s="25" t="str">
        <f t="shared" si="43"/>
        <v/>
      </c>
      <c r="DV164" s="25" t="str">
        <f t="shared" si="49"/>
        <v/>
      </c>
      <c r="DW164" s="31" t="str">
        <f t="shared" si="50"/>
        <v/>
      </c>
    </row>
    <row r="165" spans="1:127" x14ac:dyDescent="0.3">
      <c r="A165" s="264">
        <v>163</v>
      </c>
      <c r="B165" s="12" t="str">
        <f>IF(C165="","",'Critical Info &amp; Checklist'!$G$11&amp;"_"&amp;TEXT('New Data Sheet'!A165,"000")&amp;IF(ISBLANK('Sample Information'!C173),"","_"&amp;'Sample Information'!C173)&amp;IF(ISBLANK('Sample Information'!D173),"","_"&amp;'Sample Information'!D173)&amp;"_"&amp;C165)</f>
        <v/>
      </c>
      <c r="C165" s="24" t="str">
        <f>IF(ISBLANK('Sample Information'!B173),"",'Sample Information'!B173)</f>
        <v/>
      </c>
      <c r="D165" s="13" t="str">
        <f>IF(ISBLANK('Sample Information'!E173),"",'Sample Information'!E173)</f>
        <v/>
      </c>
      <c r="E165" s="13" t="str">
        <f>IF(ISBLANK('Sample Information'!D173),"",'Sample Information'!D173)</f>
        <v/>
      </c>
      <c r="F165" s="13" t="str">
        <f>IF(ISBLANK('Sample Information'!U173),"Not provided",'Sample Information'!U173)</f>
        <v>Not provided</v>
      </c>
      <c r="V165" s="70" t="str">
        <f t="shared" si="44"/>
        <v/>
      </c>
      <c r="W1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5" s="63"/>
      <c r="AN165" s="22"/>
      <c r="AO165" s="22"/>
      <c r="AP165" s="22"/>
      <c r="BF165" s="70" t="str">
        <f t="shared" si="36"/>
        <v/>
      </c>
      <c r="BJ165" s="71" t="str">
        <f t="shared" si="37"/>
        <v/>
      </c>
      <c r="BK165" s="71" t="str">
        <f t="shared" si="45"/>
        <v/>
      </c>
      <c r="BL165" s="71" t="str">
        <f t="shared" si="46"/>
        <v/>
      </c>
      <c r="BU165" s="74" t="str">
        <f t="shared" si="38"/>
        <v/>
      </c>
      <c r="BV165" s="74" t="str">
        <f t="shared" si="39"/>
        <v/>
      </c>
      <c r="BW165" s="74" t="str">
        <f t="shared" si="40"/>
        <v/>
      </c>
      <c r="BX165" s="243"/>
      <c r="BY165" s="244"/>
      <c r="CP165" s="63"/>
      <c r="CQ165" s="22"/>
      <c r="CR165" s="22"/>
      <c r="CS165" s="64"/>
      <c r="DI165" s="34" t="str">
        <f t="shared" si="47"/>
        <v/>
      </c>
      <c r="DP165" s="18" t="str">
        <f t="shared" si="48"/>
        <v/>
      </c>
      <c r="DQ165" s="14" t="str">
        <f t="shared" si="41"/>
        <v/>
      </c>
      <c r="DR165" s="19" t="str">
        <f t="shared" si="42"/>
        <v/>
      </c>
      <c r="DS165" s="265" t="str">
        <f>IFERROR(LOOKUP(B165,#REF!,#REF!),"")</f>
        <v/>
      </c>
      <c r="DT165" s="294"/>
      <c r="DU165" s="25" t="str">
        <f t="shared" si="43"/>
        <v/>
      </c>
      <c r="DV165" s="25" t="str">
        <f t="shared" si="49"/>
        <v/>
      </c>
      <c r="DW165" s="31" t="str">
        <f t="shared" si="50"/>
        <v/>
      </c>
    </row>
    <row r="166" spans="1:127" x14ac:dyDescent="0.3">
      <c r="A166" s="264">
        <v>164</v>
      </c>
      <c r="B166" s="12" t="str">
        <f>IF(C166="","",'Critical Info &amp; Checklist'!$G$11&amp;"_"&amp;TEXT('New Data Sheet'!A166,"000")&amp;IF(ISBLANK('Sample Information'!C174),"","_"&amp;'Sample Information'!C174)&amp;IF(ISBLANK('Sample Information'!D174),"","_"&amp;'Sample Information'!D174)&amp;"_"&amp;C166)</f>
        <v/>
      </c>
      <c r="C166" s="24" t="str">
        <f>IF(ISBLANK('Sample Information'!B174),"",'Sample Information'!B174)</f>
        <v/>
      </c>
      <c r="D166" s="13" t="str">
        <f>IF(ISBLANK('Sample Information'!E174),"",'Sample Information'!E174)</f>
        <v/>
      </c>
      <c r="E166" s="13" t="str">
        <f>IF(ISBLANK('Sample Information'!D174),"",'Sample Information'!D174)</f>
        <v/>
      </c>
      <c r="F166" s="13" t="str">
        <f>IF(ISBLANK('Sample Information'!U174),"Not provided",'Sample Information'!U174)</f>
        <v>Not provided</v>
      </c>
      <c r="V166" s="70" t="str">
        <f t="shared" si="44"/>
        <v/>
      </c>
      <c r="W1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6" s="63"/>
      <c r="AN166" s="22"/>
      <c r="AO166" s="22"/>
      <c r="AP166" s="22"/>
      <c r="BF166" s="70" t="str">
        <f t="shared" si="36"/>
        <v/>
      </c>
      <c r="BJ166" s="71" t="str">
        <f t="shared" si="37"/>
        <v/>
      </c>
      <c r="BK166" s="71" t="str">
        <f t="shared" si="45"/>
        <v/>
      </c>
      <c r="BL166" s="71" t="str">
        <f t="shared" si="46"/>
        <v/>
      </c>
      <c r="BU166" s="74" t="str">
        <f t="shared" si="38"/>
        <v/>
      </c>
      <c r="BV166" s="74" t="str">
        <f t="shared" si="39"/>
        <v/>
      </c>
      <c r="BW166" s="74" t="str">
        <f t="shared" si="40"/>
        <v/>
      </c>
      <c r="BX166" s="243"/>
      <c r="BY166" s="244"/>
      <c r="CP166" s="63"/>
      <c r="CQ166" s="22"/>
      <c r="CR166" s="22"/>
      <c r="CS166" s="64"/>
      <c r="DI166" s="34" t="str">
        <f t="shared" si="47"/>
        <v/>
      </c>
      <c r="DP166" s="18" t="str">
        <f t="shared" si="48"/>
        <v/>
      </c>
      <c r="DQ166" s="14" t="str">
        <f t="shared" si="41"/>
        <v/>
      </c>
      <c r="DR166" s="19" t="str">
        <f t="shared" si="42"/>
        <v/>
      </c>
      <c r="DS166" s="265" t="str">
        <f>IFERROR(LOOKUP(B166,#REF!,#REF!),"")</f>
        <v/>
      </c>
      <c r="DT166" s="294"/>
      <c r="DU166" s="25" t="str">
        <f t="shared" si="43"/>
        <v/>
      </c>
      <c r="DV166" s="25" t="str">
        <f t="shared" si="49"/>
        <v/>
      </c>
      <c r="DW166" s="31" t="str">
        <f t="shared" si="50"/>
        <v/>
      </c>
    </row>
    <row r="167" spans="1:127" x14ac:dyDescent="0.3">
      <c r="A167" s="264">
        <v>165</v>
      </c>
      <c r="B167" s="12" t="str">
        <f>IF(C167="","",'Critical Info &amp; Checklist'!$G$11&amp;"_"&amp;TEXT('New Data Sheet'!A167,"000")&amp;IF(ISBLANK('Sample Information'!C175),"","_"&amp;'Sample Information'!C175)&amp;IF(ISBLANK('Sample Information'!D175),"","_"&amp;'Sample Information'!D175)&amp;"_"&amp;C167)</f>
        <v/>
      </c>
      <c r="C167" s="24" t="str">
        <f>IF(ISBLANK('Sample Information'!B175),"",'Sample Information'!B175)</f>
        <v/>
      </c>
      <c r="D167" s="13" t="str">
        <f>IF(ISBLANK('Sample Information'!E175),"",'Sample Information'!E175)</f>
        <v/>
      </c>
      <c r="E167" s="13" t="str">
        <f>IF(ISBLANK('Sample Information'!D175),"",'Sample Information'!D175)</f>
        <v/>
      </c>
      <c r="F167" s="13" t="str">
        <f>IF(ISBLANK('Sample Information'!U175),"Not provided",'Sample Information'!U175)</f>
        <v>Not provided</v>
      </c>
      <c r="V167" s="70" t="str">
        <f t="shared" si="44"/>
        <v/>
      </c>
      <c r="W1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7" s="63"/>
      <c r="AN167" s="22"/>
      <c r="AO167" s="22"/>
      <c r="AP167" s="22"/>
      <c r="BF167" s="70" t="str">
        <f t="shared" si="36"/>
        <v/>
      </c>
      <c r="BJ167" s="71" t="str">
        <f t="shared" si="37"/>
        <v/>
      </c>
      <c r="BK167" s="71" t="str">
        <f t="shared" si="45"/>
        <v/>
      </c>
      <c r="BL167" s="71" t="str">
        <f t="shared" si="46"/>
        <v/>
      </c>
      <c r="BU167" s="74" t="str">
        <f t="shared" si="38"/>
        <v/>
      </c>
      <c r="BV167" s="74" t="str">
        <f t="shared" si="39"/>
        <v/>
      </c>
      <c r="BW167" s="74" t="str">
        <f t="shared" si="40"/>
        <v/>
      </c>
      <c r="BX167" s="243"/>
      <c r="BY167" s="244"/>
      <c r="CP167" s="63"/>
      <c r="CQ167" s="22"/>
      <c r="CR167" s="22"/>
      <c r="CS167" s="64"/>
      <c r="DI167" s="34" t="str">
        <f t="shared" si="47"/>
        <v/>
      </c>
      <c r="DP167" s="18" t="str">
        <f t="shared" si="48"/>
        <v/>
      </c>
      <c r="DQ167" s="14" t="str">
        <f t="shared" si="41"/>
        <v/>
      </c>
      <c r="DR167" s="19" t="str">
        <f t="shared" si="42"/>
        <v/>
      </c>
      <c r="DS167" s="265" t="str">
        <f>IFERROR(LOOKUP(B167,#REF!,#REF!),"")</f>
        <v/>
      </c>
      <c r="DT167" s="294"/>
      <c r="DU167" s="25" t="str">
        <f t="shared" si="43"/>
        <v/>
      </c>
      <c r="DV167" s="25" t="str">
        <f t="shared" si="49"/>
        <v/>
      </c>
      <c r="DW167" s="31" t="str">
        <f t="shared" si="50"/>
        <v/>
      </c>
    </row>
    <row r="168" spans="1:127" x14ac:dyDescent="0.3">
      <c r="A168" s="264">
        <v>166</v>
      </c>
      <c r="B168" s="12" t="str">
        <f>IF(C168="","",'Critical Info &amp; Checklist'!$G$11&amp;"_"&amp;TEXT('New Data Sheet'!A168,"000")&amp;IF(ISBLANK('Sample Information'!C176),"","_"&amp;'Sample Information'!C176)&amp;IF(ISBLANK('Sample Information'!D176),"","_"&amp;'Sample Information'!D176)&amp;"_"&amp;C168)</f>
        <v/>
      </c>
      <c r="C168" s="24" t="str">
        <f>IF(ISBLANK('Sample Information'!B176),"",'Sample Information'!B176)</f>
        <v/>
      </c>
      <c r="D168" s="13" t="str">
        <f>IF(ISBLANK('Sample Information'!E176),"",'Sample Information'!E176)</f>
        <v/>
      </c>
      <c r="E168" s="13" t="str">
        <f>IF(ISBLANK('Sample Information'!D176),"",'Sample Information'!D176)</f>
        <v/>
      </c>
      <c r="F168" s="13" t="str">
        <f>IF(ISBLANK('Sample Information'!U176),"Not provided",'Sample Information'!U176)</f>
        <v>Not provided</v>
      </c>
      <c r="V168" s="70" t="str">
        <f t="shared" si="44"/>
        <v/>
      </c>
      <c r="W1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8" s="63"/>
      <c r="AN168" s="22"/>
      <c r="AO168" s="22"/>
      <c r="AP168" s="22"/>
      <c r="BF168" s="70" t="str">
        <f t="shared" si="36"/>
        <v/>
      </c>
      <c r="BJ168" s="71" t="str">
        <f t="shared" si="37"/>
        <v/>
      </c>
      <c r="BK168" s="71" t="str">
        <f t="shared" si="45"/>
        <v/>
      </c>
      <c r="BL168" s="71" t="str">
        <f t="shared" si="46"/>
        <v/>
      </c>
      <c r="BU168" s="74" t="str">
        <f t="shared" si="38"/>
        <v/>
      </c>
      <c r="BV168" s="74" t="str">
        <f t="shared" si="39"/>
        <v/>
      </c>
      <c r="BW168" s="74" t="str">
        <f t="shared" si="40"/>
        <v/>
      </c>
      <c r="BX168" s="243"/>
      <c r="BY168" s="244"/>
      <c r="CP168" s="63"/>
      <c r="CQ168" s="22"/>
      <c r="CR168" s="22"/>
      <c r="CS168" s="64"/>
      <c r="DI168" s="34" t="str">
        <f t="shared" si="47"/>
        <v/>
      </c>
      <c r="DP168" s="18" t="str">
        <f t="shared" si="48"/>
        <v/>
      </c>
      <c r="DQ168" s="14" t="str">
        <f t="shared" si="41"/>
        <v/>
      </c>
      <c r="DR168" s="19" t="str">
        <f t="shared" si="42"/>
        <v/>
      </c>
      <c r="DS168" s="265" t="str">
        <f>IFERROR(LOOKUP(B168,#REF!,#REF!),"")</f>
        <v/>
      </c>
      <c r="DT168" s="294"/>
      <c r="DU168" s="25" t="str">
        <f t="shared" si="43"/>
        <v/>
      </c>
      <c r="DV168" s="25" t="str">
        <f t="shared" si="49"/>
        <v/>
      </c>
      <c r="DW168" s="31" t="str">
        <f t="shared" si="50"/>
        <v/>
      </c>
    </row>
    <row r="169" spans="1:127" x14ac:dyDescent="0.3">
      <c r="A169" s="264">
        <v>167</v>
      </c>
      <c r="B169" s="12" t="str">
        <f>IF(C169="","",'Critical Info &amp; Checklist'!$G$11&amp;"_"&amp;TEXT('New Data Sheet'!A169,"000")&amp;IF(ISBLANK('Sample Information'!C177),"","_"&amp;'Sample Information'!C177)&amp;IF(ISBLANK('Sample Information'!D177),"","_"&amp;'Sample Information'!D177)&amp;"_"&amp;C169)</f>
        <v/>
      </c>
      <c r="C169" s="24" t="str">
        <f>IF(ISBLANK('Sample Information'!B177),"",'Sample Information'!B177)</f>
        <v/>
      </c>
      <c r="D169" s="13" t="str">
        <f>IF(ISBLANK('Sample Information'!E177),"",'Sample Information'!E177)</f>
        <v/>
      </c>
      <c r="E169" s="13" t="str">
        <f>IF(ISBLANK('Sample Information'!D177),"",'Sample Information'!D177)</f>
        <v/>
      </c>
      <c r="F169" s="13" t="str">
        <f>IF(ISBLANK('Sample Information'!U177),"Not provided",'Sample Information'!U177)</f>
        <v>Not provided</v>
      </c>
      <c r="V169" s="70" t="str">
        <f t="shared" si="44"/>
        <v/>
      </c>
      <c r="W1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9" s="63"/>
      <c r="AN169" s="22"/>
      <c r="AO169" s="22"/>
      <c r="AP169" s="22"/>
      <c r="BF169" s="70" t="str">
        <f t="shared" si="36"/>
        <v/>
      </c>
      <c r="BJ169" s="71" t="str">
        <f t="shared" si="37"/>
        <v/>
      </c>
      <c r="BK169" s="71" t="str">
        <f t="shared" si="45"/>
        <v/>
      </c>
      <c r="BL169" s="71" t="str">
        <f t="shared" si="46"/>
        <v/>
      </c>
      <c r="BU169" s="74" t="str">
        <f t="shared" si="38"/>
        <v/>
      </c>
      <c r="BV169" s="74" t="str">
        <f t="shared" si="39"/>
        <v/>
      </c>
      <c r="BW169" s="74" t="str">
        <f t="shared" si="40"/>
        <v/>
      </c>
      <c r="BX169" s="243"/>
      <c r="BY169" s="244"/>
      <c r="CP169" s="63"/>
      <c r="CQ169" s="22"/>
      <c r="CR169" s="22"/>
      <c r="CS169" s="64"/>
      <c r="DI169" s="34" t="str">
        <f t="shared" si="47"/>
        <v/>
      </c>
      <c r="DP169" s="18" t="str">
        <f t="shared" si="48"/>
        <v/>
      </c>
      <c r="DQ169" s="14" t="str">
        <f t="shared" si="41"/>
        <v/>
      </c>
      <c r="DR169" s="19" t="str">
        <f t="shared" si="42"/>
        <v/>
      </c>
      <c r="DS169" s="265" t="str">
        <f>IFERROR(LOOKUP(B169,#REF!,#REF!),"")</f>
        <v/>
      </c>
      <c r="DT169" s="294"/>
      <c r="DU169" s="25" t="str">
        <f t="shared" si="43"/>
        <v/>
      </c>
      <c r="DV169" s="25" t="str">
        <f t="shared" si="49"/>
        <v/>
      </c>
      <c r="DW169" s="31" t="str">
        <f t="shared" si="50"/>
        <v/>
      </c>
    </row>
    <row r="170" spans="1:127" x14ac:dyDescent="0.3">
      <c r="A170" s="264">
        <v>168</v>
      </c>
      <c r="B170" s="12" t="str">
        <f>IF(C170="","",'Critical Info &amp; Checklist'!$G$11&amp;"_"&amp;TEXT('New Data Sheet'!A170,"000")&amp;IF(ISBLANK('Sample Information'!C178),"","_"&amp;'Sample Information'!C178)&amp;IF(ISBLANK('Sample Information'!D178),"","_"&amp;'Sample Information'!D178)&amp;"_"&amp;C170)</f>
        <v/>
      </c>
      <c r="C170" s="24" t="str">
        <f>IF(ISBLANK('Sample Information'!B178),"",'Sample Information'!B178)</f>
        <v/>
      </c>
      <c r="D170" s="13" t="str">
        <f>IF(ISBLANK('Sample Information'!E178),"",'Sample Information'!E178)</f>
        <v/>
      </c>
      <c r="E170" s="13" t="str">
        <f>IF(ISBLANK('Sample Information'!D178),"",'Sample Information'!D178)</f>
        <v/>
      </c>
      <c r="F170" s="13" t="str">
        <f>IF(ISBLANK('Sample Information'!U178),"Not provided",'Sample Information'!U178)</f>
        <v>Not provided</v>
      </c>
      <c r="V170" s="70" t="str">
        <f t="shared" si="44"/>
        <v/>
      </c>
      <c r="W1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0" s="63"/>
      <c r="AN170" s="22"/>
      <c r="AO170" s="22"/>
      <c r="AP170" s="22"/>
      <c r="BF170" s="70" t="str">
        <f t="shared" si="36"/>
        <v/>
      </c>
      <c r="BJ170" s="71" t="str">
        <f t="shared" si="37"/>
        <v/>
      </c>
      <c r="BK170" s="71" t="str">
        <f t="shared" si="45"/>
        <v/>
      </c>
      <c r="BL170" s="71" t="str">
        <f t="shared" si="46"/>
        <v/>
      </c>
      <c r="BU170" s="74" t="str">
        <f t="shared" si="38"/>
        <v/>
      </c>
      <c r="BV170" s="74" t="str">
        <f t="shared" si="39"/>
        <v/>
      </c>
      <c r="BW170" s="74" t="str">
        <f t="shared" si="40"/>
        <v/>
      </c>
      <c r="BX170" s="243"/>
      <c r="BY170" s="244"/>
      <c r="CP170" s="63"/>
      <c r="CQ170" s="22"/>
      <c r="CR170" s="22"/>
      <c r="CS170" s="64"/>
      <c r="DI170" s="34" t="str">
        <f t="shared" si="47"/>
        <v/>
      </c>
      <c r="DP170" s="18" t="str">
        <f t="shared" si="48"/>
        <v/>
      </c>
      <c r="DQ170" s="14" t="str">
        <f t="shared" si="41"/>
        <v/>
      </c>
      <c r="DR170" s="19" t="str">
        <f t="shared" si="42"/>
        <v/>
      </c>
      <c r="DS170" s="265" t="str">
        <f>IFERROR(LOOKUP(B170,#REF!,#REF!),"")</f>
        <v/>
      </c>
      <c r="DT170" s="294"/>
      <c r="DU170" s="25" t="str">
        <f t="shared" si="43"/>
        <v/>
      </c>
      <c r="DV170" s="25" t="str">
        <f t="shared" si="49"/>
        <v/>
      </c>
      <c r="DW170" s="31" t="str">
        <f t="shared" si="50"/>
        <v/>
      </c>
    </row>
    <row r="171" spans="1:127" x14ac:dyDescent="0.3">
      <c r="A171" s="264">
        <v>169</v>
      </c>
      <c r="B171" s="12" t="str">
        <f>IF(C171="","",'Critical Info &amp; Checklist'!$G$11&amp;"_"&amp;TEXT('New Data Sheet'!A171,"000")&amp;IF(ISBLANK('Sample Information'!C179),"","_"&amp;'Sample Information'!C179)&amp;IF(ISBLANK('Sample Information'!D179),"","_"&amp;'Sample Information'!D179)&amp;"_"&amp;C171)</f>
        <v/>
      </c>
      <c r="C171" s="24" t="str">
        <f>IF(ISBLANK('Sample Information'!B179),"",'Sample Information'!B179)</f>
        <v/>
      </c>
      <c r="D171" s="13" t="str">
        <f>IF(ISBLANK('Sample Information'!E179),"",'Sample Information'!E179)</f>
        <v/>
      </c>
      <c r="E171" s="13" t="str">
        <f>IF(ISBLANK('Sample Information'!D179),"",'Sample Information'!D179)</f>
        <v/>
      </c>
      <c r="F171" s="13" t="str">
        <f>IF(ISBLANK('Sample Information'!U179),"Not provided",'Sample Information'!U179)</f>
        <v>Not provided</v>
      </c>
      <c r="V171" s="70" t="str">
        <f t="shared" si="44"/>
        <v/>
      </c>
      <c r="W1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1" s="63"/>
      <c r="AN171" s="22"/>
      <c r="AO171" s="22"/>
      <c r="AP171" s="22"/>
      <c r="BF171" s="70" t="str">
        <f t="shared" si="36"/>
        <v/>
      </c>
      <c r="BJ171" s="71" t="str">
        <f t="shared" si="37"/>
        <v/>
      </c>
      <c r="BK171" s="71" t="str">
        <f t="shared" si="45"/>
        <v/>
      </c>
      <c r="BL171" s="71" t="str">
        <f t="shared" si="46"/>
        <v/>
      </c>
      <c r="BU171" s="74" t="str">
        <f t="shared" si="38"/>
        <v/>
      </c>
      <c r="BV171" s="74" t="str">
        <f t="shared" si="39"/>
        <v/>
      </c>
      <c r="BW171" s="74" t="str">
        <f t="shared" si="40"/>
        <v/>
      </c>
      <c r="BX171" s="243"/>
      <c r="BY171" s="244"/>
      <c r="CP171" s="63"/>
      <c r="CQ171" s="22"/>
      <c r="CR171" s="22"/>
      <c r="CS171" s="64"/>
      <c r="DI171" s="34" t="str">
        <f t="shared" si="47"/>
        <v/>
      </c>
      <c r="DP171" s="18" t="str">
        <f t="shared" si="48"/>
        <v/>
      </c>
      <c r="DQ171" s="14" t="str">
        <f t="shared" si="41"/>
        <v/>
      </c>
      <c r="DR171" s="19" t="str">
        <f t="shared" si="42"/>
        <v/>
      </c>
      <c r="DS171" s="265" t="str">
        <f>IFERROR(LOOKUP(B171,#REF!,#REF!),"")</f>
        <v/>
      </c>
      <c r="DT171" s="294"/>
      <c r="DU171" s="25" t="str">
        <f t="shared" si="43"/>
        <v/>
      </c>
      <c r="DV171" s="25" t="str">
        <f t="shared" si="49"/>
        <v/>
      </c>
      <c r="DW171" s="31" t="str">
        <f t="shared" si="50"/>
        <v/>
      </c>
    </row>
    <row r="172" spans="1:127" x14ac:dyDescent="0.3">
      <c r="A172" s="264">
        <v>170</v>
      </c>
      <c r="B172" s="12" t="str">
        <f>IF(C172="","",'Critical Info &amp; Checklist'!$G$11&amp;"_"&amp;TEXT('New Data Sheet'!A172,"000")&amp;IF(ISBLANK('Sample Information'!C180),"","_"&amp;'Sample Information'!C180)&amp;IF(ISBLANK('Sample Information'!D180),"","_"&amp;'Sample Information'!D180)&amp;"_"&amp;C172)</f>
        <v/>
      </c>
      <c r="C172" s="24" t="str">
        <f>IF(ISBLANK('Sample Information'!B180),"",'Sample Information'!B180)</f>
        <v/>
      </c>
      <c r="D172" s="13" t="str">
        <f>IF(ISBLANK('Sample Information'!E180),"",'Sample Information'!E180)</f>
        <v/>
      </c>
      <c r="E172" s="13" t="str">
        <f>IF(ISBLANK('Sample Information'!D180),"",'Sample Information'!D180)</f>
        <v/>
      </c>
      <c r="F172" s="13" t="str">
        <f>IF(ISBLANK('Sample Information'!U180),"Not provided",'Sample Information'!U180)</f>
        <v>Not provided</v>
      </c>
      <c r="V172" s="70" t="str">
        <f t="shared" si="44"/>
        <v/>
      </c>
      <c r="W1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2" s="63"/>
      <c r="AN172" s="22"/>
      <c r="AO172" s="22"/>
      <c r="AP172" s="22"/>
      <c r="BF172" s="70" t="str">
        <f t="shared" si="36"/>
        <v/>
      </c>
      <c r="BJ172" s="71" t="str">
        <f t="shared" si="37"/>
        <v/>
      </c>
      <c r="BK172" s="71" t="str">
        <f t="shared" si="45"/>
        <v/>
      </c>
      <c r="BL172" s="71" t="str">
        <f t="shared" si="46"/>
        <v/>
      </c>
      <c r="BU172" s="74" t="str">
        <f t="shared" si="38"/>
        <v/>
      </c>
      <c r="BV172" s="74" t="str">
        <f t="shared" si="39"/>
        <v/>
      </c>
      <c r="BW172" s="74" t="str">
        <f t="shared" si="40"/>
        <v/>
      </c>
      <c r="BX172" s="243"/>
      <c r="BY172" s="244"/>
      <c r="CP172" s="63"/>
      <c r="CQ172" s="22"/>
      <c r="CR172" s="22"/>
      <c r="CS172" s="64"/>
      <c r="DI172" s="34" t="str">
        <f t="shared" si="47"/>
        <v/>
      </c>
      <c r="DP172" s="18" t="str">
        <f t="shared" si="48"/>
        <v/>
      </c>
      <c r="DQ172" s="14" t="str">
        <f t="shared" si="41"/>
        <v/>
      </c>
      <c r="DR172" s="19" t="str">
        <f t="shared" si="42"/>
        <v/>
      </c>
      <c r="DS172" s="265" t="str">
        <f>IFERROR(LOOKUP(B172,#REF!,#REF!),"")</f>
        <v/>
      </c>
      <c r="DT172" s="294"/>
      <c r="DU172" s="25" t="str">
        <f t="shared" si="43"/>
        <v/>
      </c>
      <c r="DV172" s="25" t="str">
        <f t="shared" si="49"/>
        <v/>
      </c>
      <c r="DW172" s="31" t="str">
        <f t="shared" si="50"/>
        <v/>
      </c>
    </row>
    <row r="173" spans="1:127" x14ac:dyDescent="0.3">
      <c r="A173" s="264">
        <v>171</v>
      </c>
      <c r="B173" s="12" t="str">
        <f>IF(C173="","",'Critical Info &amp; Checklist'!$G$11&amp;"_"&amp;TEXT('New Data Sheet'!A173,"000")&amp;IF(ISBLANK('Sample Information'!C181),"","_"&amp;'Sample Information'!C181)&amp;IF(ISBLANK('Sample Information'!D181),"","_"&amp;'Sample Information'!D181)&amp;"_"&amp;C173)</f>
        <v/>
      </c>
      <c r="C173" s="24" t="str">
        <f>IF(ISBLANK('Sample Information'!B181),"",'Sample Information'!B181)</f>
        <v/>
      </c>
      <c r="D173" s="13" t="str">
        <f>IF(ISBLANK('Sample Information'!E181),"",'Sample Information'!E181)</f>
        <v/>
      </c>
      <c r="E173" s="13" t="str">
        <f>IF(ISBLANK('Sample Information'!D181),"",'Sample Information'!D181)</f>
        <v/>
      </c>
      <c r="F173" s="13" t="str">
        <f>IF(ISBLANK('Sample Information'!U181),"Not provided",'Sample Information'!U181)</f>
        <v>Not provided</v>
      </c>
      <c r="V173" s="70" t="str">
        <f t="shared" si="44"/>
        <v/>
      </c>
      <c r="W1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3" s="63"/>
      <c r="AN173" s="22"/>
      <c r="AO173" s="22"/>
      <c r="AP173" s="22"/>
      <c r="BF173" s="70" t="str">
        <f t="shared" si="36"/>
        <v/>
      </c>
      <c r="BJ173" s="71" t="str">
        <f t="shared" si="37"/>
        <v/>
      </c>
      <c r="BK173" s="71" t="str">
        <f t="shared" si="45"/>
        <v/>
      </c>
      <c r="BL173" s="71" t="str">
        <f t="shared" si="46"/>
        <v/>
      </c>
      <c r="BU173" s="74" t="str">
        <f t="shared" si="38"/>
        <v/>
      </c>
      <c r="BV173" s="74" t="str">
        <f t="shared" si="39"/>
        <v/>
      </c>
      <c r="BW173" s="74" t="str">
        <f t="shared" si="40"/>
        <v/>
      </c>
      <c r="BX173" s="243"/>
      <c r="BY173" s="244"/>
      <c r="CP173" s="63"/>
      <c r="CQ173" s="22"/>
      <c r="CR173" s="22"/>
      <c r="CS173" s="64"/>
      <c r="DI173" s="34" t="str">
        <f t="shared" si="47"/>
        <v/>
      </c>
      <c r="DP173" s="18" t="str">
        <f t="shared" si="48"/>
        <v/>
      </c>
      <c r="DQ173" s="14" t="str">
        <f t="shared" si="41"/>
        <v/>
      </c>
      <c r="DR173" s="19" t="str">
        <f t="shared" si="42"/>
        <v/>
      </c>
      <c r="DS173" s="265" t="str">
        <f>IFERROR(LOOKUP(B173,#REF!,#REF!),"")</f>
        <v/>
      </c>
      <c r="DT173" s="294"/>
      <c r="DU173" s="25" t="str">
        <f t="shared" si="43"/>
        <v/>
      </c>
      <c r="DV173" s="25" t="str">
        <f t="shared" si="49"/>
        <v/>
      </c>
      <c r="DW173" s="31" t="str">
        <f t="shared" si="50"/>
        <v/>
      </c>
    </row>
    <row r="174" spans="1:127" x14ac:dyDescent="0.3">
      <c r="A174" s="264">
        <v>172</v>
      </c>
      <c r="B174" s="12" t="str">
        <f>IF(C174="","",'Critical Info &amp; Checklist'!$G$11&amp;"_"&amp;TEXT('New Data Sheet'!A174,"000")&amp;IF(ISBLANK('Sample Information'!C182),"","_"&amp;'Sample Information'!C182)&amp;IF(ISBLANK('Sample Information'!D182),"","_"&amp;'Sample Information'!D182)&amp;"_"&amp;C174)</f>
        <v/>
      </c>
      <c r="C174" s="24" t="str">
        <f>IF(ISBLANK('Sample Information'!B182),"",'Sample Information'!B182)</f>
        <v/>
      </c>
      <c r="D174" s="13" t="str">
        <f>IF(ISBLANK('Sample Information'!E182),"",'Sample Information'!E182)</f>
        <v/>
      </c>
      <c r="E174" s="13" t="str">
        <f>IF(ISBLANK('Sample Information'!D182),"",'Sample Information'!D182)</f>
        <v/>
      </c>
      <c r="F174" s="13" t="str">
        <f>IF(ISBLANK('Sample Information'!U182),"Not provided",'Sample Information'!U182)</f>
        <v>Not provided</v>
      </c>
      <c r="V174" s="70" t="str">
        <f t="shared" si="44"/>
        <v/>
      </c>
      <c r="W1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4" s="63"/>
      <c r="AN174" s="22"/>
      <c r="AO174" s="22"/>
      <c r="AP174" s="22"/>
      <c r="BF174" s="70" t="str">
        <f t="shared" si="36"/>
        <v/>
      </c>
      <c r="BJ174" s="71" t="str">
        <f t="shared" si="37"/>
        <v/>
      </c>
      <c r="BK174" s="71" t="str">
        <f t="shared" si="45"/>
        <v/>
      </c>
      <c r="BL174" s="71" t="str">
        <f t="shared" si="46"/>
        <v/>
      </c>
      <c r="BU174" s="74" t="str">
        <f t="shared" si="38"/>
        <v/>
      </c>
      <c r="BV174" s="74" t="str">
        <f t="shared" si="39"/>
        <v/>
      </c>
      <c r="BW174" s="74" t="str">
        <f t="shared" si="40"/>
        <v/>
      </c>
      <c r="BX174" s="243"/>
      <c r="BY174" s="244"/>
      <c r="CP174" s="63"/>
      <c r="CQ174" s="22"/>
      <c r="CR174" s="22"/>
      <c r="CS174" s="64"/>
      <c r="DI174" s="34" t="str">
        <f t="shared" si="47"/>
        <v/>
      </c>
      <c r="DP174" s="18" t="str">
        <f t="shared" si="48"/>
        <v/>
      </c>
      <c r="DQ174" s="14" t="str">
        <f t="shared" si="41"/>
        <v/>
      </c>
      <c r="DR174" s="19" t="str">
        <f t="shared" si="42"/>
        <v/>
      </c>
      <c r="DS174" s="265" t="str">
        <f>IFERROR(LOOKUP(B174,#REF!,#REF!),"")</f>
        <v/>
      </c>
      <c r="DT174" s="294"/>
      <c r="DU174" s="25" t="str">
        <f t="shared" si="43"/>
        <v/>
      </c>
      <c r="DV174" s="25" t="str">
        <f t="shared" si="49"/>
        <v/>
      </c>
      <c r="DW174" s="31" t="str">
        <f t="shared" si="50"/>
        <v/>
      </c>
    </row>
    <row r="175" spans="1:127" x14ac:dyDescent="0.3">
      <c r="A175" s="264">
        <v>173</v>
      </c>
      <c r="B175" s="12" t="str">
        <f>IF(C175="","",'Critical Info &amp; Checklist'!$G$11&amp;"_"&amp;TEXT('New Data Sheet'!A175,"000")&amp;IF(ISBLANK('Sample Information'!C183),"","_"&amp;'Sample Information'!C183)&amp;IF(ISBLANK('Sample Information'!D183),"","_"&amp;'Sample Information'!D183)&amp;"_"&amp;C175)</f>
        <v/>
      </c>
      <c r="C175" s="24" t="str">
        <f>IF(ISBLANK('Sample Information'!B183),"",'Sample Information'!B183)</f>
        <v/>
      </c>
      <c r="D175" s="13" t="str">
        <f>IF(ISBLANK('Sample Information'!E183),"",'Sample Information'!E183)</f>
        <v/>
      </c>
      <c r="E175" s="13" t="str">
        <f>IF(ISBLANK('Sample Information'!D183),"",'Sample Information'!D183)</f>
        <v/>
      </c>
      <c r="F175" s="13" t="str">
        <f>IF(ISBLANK('Sample Information'!U183),"Not provided",'Sample Information'!U183)</f>
        <v>Not provided</v>
      </c>
      <c r="V175" s="70" t="str">
        <f t="shared" si="44"/>
        <v/>
      </c>
      <c r="W1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5" s="63"/>
      <c r="AN175" s="22"/>
      <c r="AO175" s="22"/>
      <c r="AP175" s="22"/>
      <c r="BF175" s="70" t="str">
        <f t="shared" si="36"/>
        <v/>
      </c>
      <c r="BJ175" s="71" t="str">
        <f t="shared" si="37"/>
        <v/>
      </c>
      <c r="BK175" s="71" t="str">
        <f t="shared" si="45"/>
        <v/>
      </c>
      <c r="BL175" s="71" t="str">
        <f t="shared" si="46"/>
        <v/>
      </c>
      <c r="BU175" s="74" t="str">
        <f t="shared" si="38"/>
        <v/>
      </c>
      <c r="BV175" s="74" t="str">
        <f t="shared" si="39"/>
        <v/>
      </c>
      <c r="BW175" s="74" t="str">
        <f t="shared" si="40"/>
        <v/>
      </c>
      <c r="BX175" s="243"/>
      <c r="BY175" s="244"/>
      <c r="CP175" s="63"/>
      <c r="CQ175" s="22"/>
      <c r="CR175" s="22"/>
      <c r="CS175" s="64"/>
      <c r="DI175" s="34" t="str">
        <f t="shared" si="47"/>
        <v/>
      </c>
      <c r="DP175" s="18" t="str">
        <f t="shared" si="48"/>
        <v/>
      </c>
      <c r="DQ175" s="14" t="str">
        <f t="shared" si="41"/>
        <v/>
      </c>
      <c r="DR175" s="19" t="str">
        <f t="shared" si="42"/>
        <v/>
      </c>
      <c r="DS175" s="265" t="str">
        <f>IFERROR(LOOKUP(B175,#REF!,#REF!),"")</f>
        <v/>
      </c>
      <c r="DT175" s="294"/>
      <c r="DU175" s="25" t="str">
        <f t="shared" si="43"/>
        <v/>
      </c>
      <c r="DV175" s="25" t="str">
        <f t="shared" si="49"/>
        <v/>
      </c>
      <c r="DW175" s="31" t="str">
        <f t="shared" si="50"/>
        <v/>
      </c>
    </row>
    <row r="176" spans="1:127" x14ac:dyDescent="0.3">
      <c r="A176" s="264">
        <v>174</v>
      </c>
      <c r="B176" s="12" t="str">
        <f>IF(C176="","",'Critical Info &amp; Checklist'!$G$11&amp;"_"&amp;TEXT('New Data Sheet'!A176,"000")&amp;IF(ISBLANK('Sample Information'!C184),"","_"&amp;'Sample Information'!C184)&amp;IF(ISBLANK('Sample Information'!D184),"","_"&amp;'Sample Information'!D184)&amp;"_"&amp;C176)</f>
        <v/>
      </c>
      <c r="C176" s="24" t="str">
        <f>IF(ISBLANK('Sample Information'!B184),"",'Sample Information'!B184)</f>
        <v/>
      </c>
      <c r="D176" s="13" t="str">
        <f>IF(ISBLANK('Sample Information'!E184),"",'Sample Information'!E184)</f>
        <v/>
      </c>
      <c r="E176" s="13" t="str">
        <f>IF(ISBLANK('Sample Information'!D184),"",'Sample Information'!D184)</f>
        <v/>
      </c>
      <c r="F176" s="13" t="str">
        <f>IF(ISBLANK('Sample Information'!U184),"Not provided",'Sample Information'!U184)</f>
        <v>Not provided</v>
      </c>
      <c r="V176" s="70" t="str">
        <f t="shared" si="44"/>
        <v/>
      </c>
      <c r="W1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6" s="63"/>
      <c r="AN176" s="22"/>
      <c r="AO176" s="22"/>
      <c r="AP176" s="22"/>
      <c r="BF176" s="70" t="str">
        <f t="shared" si="36"/>
        <v/>
      </c>
      <c r="BJ176" s="71" t="str">
        <f t="shared" si="37"/>
        <v/>
      </c>
      <c r="BK176" s="71" t="str">
        <f t="shared" si="45"/>
        <v/>
      </c>
      <c r="BL176" s="71" t="str">
        <f t="shared" si="46"/>
        <v/>
      </c>
      <c r="BU176" s="74" t="str">
        <f t="shared" si="38"/>
        <v/>
      </c>
      <c r="BV176" s="74" t="str">
        <f t="shared" si="39"/>
        <v/>
      </c>
      <c r="BW176" s="74" t="str">
        <f t="shared" si="40"/>
        <v/>
      </c>
      <c r="BX176" s="243"/>
      <c r="BY176" s="244"/>
      <c r="CP176" s="63"/>
      <c r="CQ176" s="22"/>
      <c r="CR176" s="22"/>
      <c r="CS176" s="64"/>
      <c r="DI176" s="34" t="str">
        <f t="shared" si="47"/>
        <v/>
      </c>
      <c r="DP176" s="18" t="str">
        <f t="shared" si="48"/>
        <v/>
      </c>
      <c r="DQ176" s="14" t="str">
        <f t="shared" si="41"/>
        <v/>
      </c>
      <c r="DR176" s="19" t="str">
        <f t="shared" si="42"/>
        <v/>
      </c>
      <c r="DS176" s="265" t="str">
        <f>IFERROR(LOOKUP(B176,#REF!,#REF!),"")</f>
        <v/>
      </c>
      <c r="DT176" s="294"/>
      <c r="DU176" s="25" t="str">
        <f t="shared" si="43"/>
        <v/>
      </c>
      <c r="DV176" s="25" t="str">
        <f t="shared" si="49"/>
        <v/>
      </c>
      <c r="DW176" s="31" t="str">
        <f t="shared" si="50"/>
        <v/>
      </c>
    </row>
    <row r="177" spans="1:127" x14ac:dyDescent="0.3">
      <c r="A177" s="264">
        <v>175</v>
      </c>
      <c r="B177" s="12" t="str">
        <f>IF(C177="","",'Critical Info &amp; Checklist'!$G$11&amp;"_"&amp;TEXT('New Data Sheet'!A177,"000")&amp;IF(ISBLANK('Sample Information'!C185),"","_"&amp;'Sample Information'!C185)&amp;IF(ISBLANK('Sample Information'!D185),"","_"&amp;'Sample Information'!D185)&amp;"_"&amp;C177)</f>
        <v/>
      </c>
      <c r="C177" s="24" t="str">
        <f>IF(ISBLANK('Sample Information'!B185),"",'Sample Information'!B185)</f>
        <v/>
      </c>
      <c r="D177" s="13" t="str">
        <f>IF(ISBLANK('Sample Information'!E185),"",'Sample Information'!E185)</f>
        <v/>
      </c>
      <c r="E177" s="13" t="str">
        <f>IF(ISBLANK('Sample Information'!D185),"",'Sample Information'!D185)</f>
        <v/>
      </c>
      <c r="F177" s="13" t="str">
        <f>IF(ISBLANK('Sample Information'!U185),"Not provided",'Sample Information'!U185)</f>
        <v>Not provided</v>
      </c>
      <c r="V177" s="70" t="str">
        <f t="shared" si="44"/>
        <v/>
      </c>
      <c r="W1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7" s="63"/>
      <c r="AN177" s="22"/>
      <c r="AO177" s="22"/>
      <c r="AP177" s="22"/>
      <c r="BF177" s="70" t="str">
        <f t="shared" si="36"/>
        <v/>
      </c>
      <c r="BJ177" s="71" t="str">
        <f t="shared" si="37"/>
        <v/>
      </c>
      <c r="BK177" s="71" t="str">
        <f t="shared" si="45"/>
        <v/>
      </c>
      <c r="BL177" s="71" t="str">
        <f t="shared" si="46"/>
        <v/>
      </c>
      <c r="BU177" s="74" t="str">
        <f t="shared" si="38"/>
        <v/>
      </c>
      <c r="BV177" s="74" t="str">
        <f t="shared" si="39"/>
        <v/>
      </c>
      <c r="BW177" s="74" t="str">
        <f t="shared" si="40"/>
        <v/>
      </c>
      <c r="BX177" s="243"/>
      <c r="BY177" s="244"/>
      <c r="CP177" s="63"/>
      <c r="CQ177" s="22"/>
      <c r="CR177" s="22"/>
      <c r="CS177" s="64"/>
      <c r="DI177" s="34" t="str">
        <f t="shared" si="47"/>
        <v/>
      </c>
      <c r="DP177" s="18" t="str">
        <f t="shared" si="48"/>
        <v/>
      </c>
      <c r="DQ177" s="14" t="str">
        <f t="shared" si="41"/>
        <v/>
      </c>
      <c r="DR177" s="19" t="str">
        <f t="shared" si="42"/>
        <v/>
      </c>
      <c r="DS177" s="265" t="str">
        <f>IFERROR(LOOKUP(B177,#REF!,#REF!),"")</f>
        <v/>
      </c>
      <c r="DT177" s="294"/>
      <c r="DU177" s="25" t="str">
        <f t="shared" si="43"/>
        <v/>
      </c>
      <c r="DV177" s="25" t="str">
        <f t="shared" si="49"/>
        <v/>
      </c>
      <c r="DW177" s="31" t="str">
        <f t="shared" si="50"/>
        <v/>
      </c>
    </row>
    <row r="178" spans="1:127" x14ac:dyDescent="0.3">
      <c r="A178" s="264">
        <v>176</v>
      </c>
      <c r="B178" s="12" t="str">
        <f>IF(C178="","",'Critical Info &amp; Checklist'!$G$11&amp;"_"&amp;TEXT('New Data Sheet'!A178,"000")&amp;IF(ISBLANK('Sample Information'!C186),"","_"&amp;'Sample Information'!C186)&amp;IF(ISBLANK('Sample Information'!D186),"","_"&amp;'Sample Information'!D186)&amp;"_"&amp;C178)</f>
        <v/>
      </c>
      <c r="C178" s="24" t="str">
        <f>IF(ISBLANK('Sample Information'!B186),"",'Sample Information'!B186)</f>
        <v/>
      </c>
      <c r="D178" s="13" t="str">
        <f>IF(ISBLANK('Sample Information'!E186),"",'Sample Information'!E186)</f>
        <v/>
      </c>
      <c r="E178" s="13" t="str">
        <f>IF(ISBLANK('Sample Information'!D186),"",'Sample Information'!D186)</f>
        <v/>
      </c>
      <c r="F178" s="13" t="str">
        <f>IF(ISBLANK('Sample Information'!U186),"Not provided",'Sample Information'!U186)</f>
        <v>Not provided</v>
      </c>
      <c r="V178" s="70" t="str">
        <f t="shared" si="44"/>
        <v/>
      </c>
      <c r="W1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8" s="63"/>
      <c r="AN178" s="22"/>
      <c r="AO178" s="22"/>
      <c r="AP178" s="22"/>
      <c r="BF178" s="70" t="str">
        <f t="shared" si="36"/>
        <v/>
      </c>
      <c r="BJ178" s="71" t="str">
        <f t="shared" si="37"/>
        <v/>
      </c>
      <c r="BK178" s="71" t="str">
        <f t="shared" si="45"/>
        <v/>
      </c>
      <c r="BL178" s="71" t="str">
        <f t="shared" si="46"/>
        <v/>
      </c>
      <c r="BU178" s="74" t="str">
        <f t="shared" si="38"/>
        <v/>
      </c>
      <c r="BV178" s="74" t="str">
        <f t="shared" si="39"/>
        <v/>
      </c>
      <c r="BW178" s="74" t="str">
        <f t="shared" si="40"/>
        <v/>
      </c>
      <c r="BX178" s="243"/>
      <c r="BY178" s="244"/>
      <c r="CP178" s="63"/>
      <c r="CQ178" s="22"/>
      <c r="CR178" s="22"/>
      <c r="CS178" s="64"/>
      <c r="DI178" s="34" t="str">
        <f t="shared" si="47"/>
        <v/>
      </c>
      <c r="DP178" s="18" t="str">
        <f t="shared" si="48"/>
        <v/>
      </c>
      <c r="DQ178" s="14" t="str">
        <f t="shared" si="41"/>
        <v/>
      </c>
      <c r="DR178" s="19" t="str">
        <f t="shared" si="42"/>
        <v/>
      </c>
      <c r="DS178" s="265" t="str">
        <f>IFERROR(LOOKUP(B178,#REF!,#REF!),"")</f>
        <v/>
      </c>
      <c r="DT178" s="294"/>
      <c r="DU178" s="25" t="str">
        <f t="shared" si="43"/>
        <v/>
      </c>
      <c r="DV178" s="25" t="str">
        <f t="shared" si="49"/>
        <v/>
      </c>
      <c r="DW178" s="31" t="str">
        <f t="shared" si="50"/>
        <v/>
      </c>
    </row>
    <row r="179" spans="1:127" x14ac:dyDescent="0.3">
      <c r="A179" s="264">
        <v>177</v>
      </c>
      <c r="B179" s="12" t="str">
        <f>IF(C179="","",'Critical Info &amp; Checklist'!$G$11&amp;"_"&amp;TEXT('New Data Sheet'!A179,"000")&amp;IF(ISBLANK('Sample Information'!C187),"","_"&amp;'Sample Information'!C187)&amp;IF(ISBLANK('Sample Information'!D187),"","_"&amp;'Sample Information'!D187)&amp;"_"&amp;C179)</f>
        <v/>
      </c>
      <c r="C179" s="24" t="str">
        <f>IF(ISBLANK('Sample Information'!B187),"",'Sample Information'!B187)</f>
        <v/>
      </c>
      <c r="D179" s="13" t="str">
        <f>IF(ISBLANK('Sample Information'!E187),"",'Sample Information'!E187)</f>
        <v/>
      </c>
      <c r="E179" s="13" t="str">
        <f>IF(ISBLANK('Sample Information'!D187),"",'Sample Information'!D187)</f>
        <v/>
      </c>
      <c r="F179" s="13" t="str">
        <f>IF(ISBLANK('Sample Information'!U187),"Not provided",'Sample Information'!U187)</f>
        <v>Not provided</v>
      </c>
      <c r="V179" s="70" t="str">
        <f t="shared" si="44"/>
        <v/>
      </c>
      <c r="W1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9" s="63"/>
      <c r="AN179" s="22"/>
      <c r="AO179" s="22"/>
      <c r="AP179" s="22"/>
      <c r="BF179" s="70" t="str">
        <f t="shared" si="36"/>
        <v/>
      </c>
      <c r="BJ179" s="71" t="str">
        <f t="shared" si="37"/>
        <v/>
      </c>
      <c r="BK179" s="71" t="str">
        <f t="shared" si="45"/>
        <v/>
      </c>
      <c r="BL179" s="71" t="str">
        <f t="shared" si="46"/>
        <v/>
      </c>
      <c r="BU179" s="74" t="str">
        <f t="shared" si="38"/>
        <v/>
      </c>
      <c r="BV179" s="74" t="str">
        <f t="shared" si="39"/>
        <v/>
      </c>
      <c r="BW179" s="74" t="str">
        <f t="shared" si="40"/>
        <v/>
      </c>
      <c r="BX179" s="243"/>
      <c r="BY179" s="244"/>
      <c r="CP179" s="63"/>
      <c r="CQ179" s="22"/>
      <c r="CR179" s="22"/>
      <c r="CS179" s="64"/>
      <c r="DI179" s="34" t="str">
        <f t="shared" si="47"/>
        <v/>
      </c>
      <c r="DP179" s="18" t="str">
        <f t="shared" si="48"/>
        <v/>
      </c>
      <c r="DQ179" s="14" t="str">
        <f t="shared" si="41"/>
        <v/>
      </c>
      <c r="DR179" s="19" t="str">
        <f t="shared" si="42"/>
        <v/>
      </c>
      <c r="DS179" s="265" t="str">
        <f>IFERROR(LOOKUP(B179,#REF!,#REF!),"")</f>
        <v/>
      </c>
      <c r="DT179" s="294"/>
      <c r="DU179" s="25" t="str">
        <f t="shared" si="43"/>
        <v/>
      </c>
      <c r="DV179" s="25" t="str">
        <f t="shared" si="49"/>
        <v/>
      </c>
      <c r="DW179" s="31" t="str">
        <f t="shared" si="50"/>
        <v/>
      </c>
    </row>
    <row r="180" spans="1:127" x14ac:dyDescent="0.3">
      <c r="A180" s="264">
        <v>178</v>
      </c>
      <c r="B180" s="12" t="str">
        <f>IF(C180="","",'Critical Info &amp; Checklist'!$G$11&amp;"_"&amp;TEXT('New Data Sheet'!A180,"000")&amp;IF(ISBLANK('Sample Information'!C188),"","_"&amp;'Sample Information'!C188)&amp;IF(ISBLANK('Sample Information'!D188),"","_"&amp;'Sample Information'!D188)&amp;"_"&amp;C180)</f>
        <v/>
      </c>
      <c r="C180" s="24" t="str">
        <f>IF(ISBLANK('Sample Information'!B188),"",'Sample Information'!B188)</f>
        <v/>
      </c>
      <c r="D180" s="13" t="str">
        <f>IF(ISBLANK('Sample Information'!E188),"",'Sample Information'!E188)</f>
        <v/>
      </c>
      <c r="E180" s="13" t="str">
        <f>IF(ISBLANK('Sample Information'!D188),"",'Sample Information'!D188)</f>
        <v/>
      </c>
      <c r="F180" s="13" t="str">
        <f>IF(ISBLANK('Sample Information'!U188),"Not provided",'Sample Information'!U188)</f>
        <v>Not provided</v>
      </c>
      <c r="V180" s="70" t="str">
        <f t="shared" si="44"/>
        <v/>
      </c>
      <c r="W1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0" s="63"/>
      <c r="AN180" s="22"/>
      <c r="AO180" s="22"/>
      <c r="AP180" s="22"/>
      <c r="BF180" s="70" t="str">
        <f t="shared" si="36"/>
        <v/>
      </c>
      <c r="BJ180" s="71" t="str">
        <f t="shared" si="37"/>
        <v/>
      </c>
      <c r="BK180" s="71" t="str">
        <f t="shared" si="45"/>
        <v/>
      </c>
      <c r="BL180" s="71" t="str">
        <f t="shared" si="46"/>
        <v/>
      </c>
      <c r="BU180" s="74" t="str">
        <f t="shared" si="38"/>
        <v/>
      </c>
      <c r="BV180" s="74" t="str">
        <f t="shared" si="39"/>
        <v/>
      </c>
      <c r="BW180" s="74" t="str">
        <f t="shared" si="40"/>
        <v/>
      </c>
      <c r="BX180" s="243"/>
      <c r="BY180" s="244"/>
      <c r="CP180" s="63"/>
      <c r="CQ180" s="22"/>
      <c r="CR180" s="22"/>
      <c r="CS180" s="64"/>
      <c r="DI180" s="34" t="str">
        <f t="shared" si="47"/>
        <v/>
      </c>
      <c r="DP180" s="18" t="str">
        <f t="shared" si="48"/>
        <v/>
      </c>
      <c r="DQ180" s="14" t="str">
        <f t="shared" si="41"/>
        <v/>
      </c>
      <c r="DR180" s="19" t="str">
        <f t="shared" si="42"/>
        <v/>
      </c>
      <c r="DS180" s="265" t="str">
        <f>IFERROR(LOOKUP(B180,#REF!,#REF!),"")</f>
        <v/>
      </c>
      <c r="DT180" s="294"/>
      <c r="DU180" s="25" t="str">
        <f t="shared" si="43"/>
        <v/>
      </c>
      <c r="DV180" s="25" t="str">
        <f t="shared" si="49"/>
        <v/>
      </c>
      <c r="DW180" s="31" t="str">
        <f t="shared" si="50"/>
        <v/>
      </c>
    </row>
    <row r="181" spans="1:127" x14ac:dyDescent="0.3">
      <c r="A181" s="264">
        <v>179</v>
      </c>
      <c r="B181" s="12" t="str">
        <f>IF(C181="","",'Critical Info &amp; Checklist'!$G$11&amp;"_"&amp;TEXT('New Data Sheet'!A181,"000")&amp;IF(ISBLANK('Sample Information'!C189),"","_"&amp;'Sample Information'!C189)&amp;IF(ISBLANK('Sample Information'!D189),"","_"&amp;'Sample Information'!D189)&amp;"_"&amp;C181)</f>
        <v/>
      </c>
      <c r="C181" s="24" t="str">
        <f>IF(ISBLANK('Sample Information'!B189),"",'Sample Information'!B189)</f>
        <v/>
      </c>
      <c r="D181" s="13" t="str">
        <f>IF(ISBLANK('Sample Information'!E189),"",'Sample Information'!E189)</f>
        <v/>
      </c>
      <c r="E181" s="13" t="str">
        <f>IF(ISBLANK('Sample Information'!D189),"",'Sample Information'!D189)</f>
        <v/>
      </c>
      <c r="F181" s="13" t="str">
        <f>IF(ISBLANK('Sample Information'!U189),"Not provided",'Sample Information'!U189)</f>
        <v>Not provided</v>
      </c>
      <c r="V181" s="70" t="str">
        <f t="shared" si="44"/>
        <v/>
      </c>
      <c r="W1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1" s="63"/>
      <c r="AN181" s="22"/>
      <c r="AO181" s="22"/>
      <c r="AP181" s="22"/>
      <c r="BF181" s="70" t="str">
        <f t="shared" si="36"/>
        <v/>
      </c>
      <c r="BJ181" s="71" t="str">
        <f t="shared" si="37"/>
        <v/>
      </c>
      <c r="BK181" s="71" t="str">
        <f t="shared" si="45"/>
        <v/>
      </c>
      <c r="BL181" s="71" t="str">
        <f t="shared" si="46"/>
        <v/>
      </c>
      <c r="BU181" s="74" t="str">
        <f t="shared" si="38"/>
        <v/>
      </c>
      <c r="BV181" s="74" t="str">
        <f t="shared" si="39"/>
        <v/>
      </c>
      <c r="BW181" s="74" t="str">
        <f t="shared" si="40"/>
        <v/>
      </c>
      <c r="BX181" s="243"/>
      <c r="BY181" s="244"/>
      <c r="CP181" s="63"/>
      <c r="CQ181" s="22"/>
      <c r="CR181" s="22"/>
      <c r="CS181" s="64"/>
      <c r="DI181" s="34" t="str">
        <f t="shared" si="47"/>
        <v/>
      </c>
      <c r="DP181" s="18" t="str">
        <f t="shared" si="48"/>
        <v/>
      </c>
      <c r="DQ181" s="14" t="str">
        <f t="shared" si="41"/>
        <v/>
      </c>
      <c r="DR181" s="19" t="str">
        <f t="shared" si="42"/>
        <v/>
      </c>
      <c r="DS181" s="265" t="str">
        <f>IFERROR(LOOKUP(B181,#REF!,#REF!),"")</f>
        <v/>
      </c>
      <c r="DT181" s="294"/>
      <c r="DU181" s="25" t="str">
        <f t="shared" si="43"/>
        <v/>
      </c>
      <c r="DV181" s="25" t="str">
        <f t="shared" si="49"/>
        <v/>
      </c>
      <c r="DW181" s="31" t="str">
        <f t="shared" si="50"/>
        <v/>
      </c>
    </row>
    <row r="182" spans="1:127" x14ac:dyDescent="0.3">
      <c r="A182" s="264">
        <v>180</v>
      </c>
      <c r="B182" s="12" t="str">
        <f>IF(C182="","",'Critical Info &amp; Checklist'!$G$11&amp;"_"&amp;TEXT('New Data Sheet'!A182,"000")&amp;IF(ISBLANK('Sample Information'!C190),"","_"&amp;'Sample Information'!C190)&amp;IF(ISBLANK('Sample Information'!D190),"","_"&amp;'Sample Information'!D190)&amp;"_"&amp;C182)</f>
        <v/>
      </c>
      <c r="C182" s="24" t="str">
        <f>IF(ISBLANK('Sample Information'!B190),"",'Sample Information'!B190)</f>
        <v/>
      </c>
      <c r="D182" s="13" t="str">
        <f>IF(ISBLANK('Sample Information'!E190),"",'Sample Information'!E190)</f>
        <v/>
      </c>
      <c r="E182" s="13" t="str">
        <f>IF(ISBLANK('Sample Information'!D190),"",'Sample Information'!D190)</f>
        <v/>
      </c>
      <c r="F182" s="13" t="str">
        <f>IF(ISBLANK('Sample Information'!U190),"Not provided",'Sample Information'!U190)</f>
        <v>Not provided</v>
      </c>
      <c r="V182" s="70" t="str">
        <f t="shared" si="44"/>
        <v/>
      </c>
      <c r="W1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2" s="63"/>
      <c r="AN182" s="22"/>
      <c r="AO182" s="22"/>
      <c r="AP182" s="22"/>
      <c r="BF182" s="70" t="str">
        <f t="shared" si="36"/>
        <v/>
      </c>
      <c r="BJ182" s="71" t="str">
        <f t="shared" si="37"/>
        <v/>
      </c>
      <c r="BK182" s="71" t="str">
        <f t="shared" si="45"/>
        <v/>
      </c>
      <c r="BL182" s="71" t="str">
        <f t="shared" si="46"/>
        <v/>
      </c>
      <c r="BU182" s="74" t="str">
        <f t="shared" si="38"/>
        <v/>
      </c>
      <c r="BV182" s="74" t="str">
        <f t="shared" si="39"/>
        <v/>
      </c>
      <c r="BW182" s="74" t="str">
        <f t="shared" si="40"/>
        <v/>
      </c>
      <c r="BX182" s="243"/>
      <c r="BY182" s="244"/>
      <c r="CP182" s="63"/>
      <c r="CQ182" s="22"/>
      <c r="CR182" s="22"/>
      <c r="CS182" s="64"/>
      <c r="DI182" s="34" t="str">
        <f t="shared" si="47"/>
        <v/>
      </c>
      <c r="DP182" s="18" t="str">
        <f t="shared" si="48"/>
        <v/>
      </c>
      <c r="DQ182" s="14" t="str">
        <f t="shared" si="41"/>
        <v/>
      </c>
      <c r="DR182" s="19" t="str">
        <f t="shared" si="42"/>
        <v/>
      </c>
      <c r="DS182" s="265" t="str">
        <f>IFERROR(LOOKUP(B182,#REF!,#REF!),"")</f>
        <v/>
      </c>
      <c r="DT182" s="294"/>
      <c r="DU182" s="25" t="str">
        <f t="shared" si="43"/>
        <v/>
      </c>
      <c r="DV182" s="25" t="str">
        <f t="shared" si="49"/>
        <v/>
      </c>
      <c r="DW182" s="31" t="str">
        <f t="shared" si="50"/>
        <v/>
      </c>
    </row>
    <row r="183" spans="1:127" x14ac:dyDescent="0.3">
      <c r="A183" s="264">
        <v>181</v>
      </c>
      <c r="B183" s="12" t="str">
        <f>IF(C183="","",'Critical Info &amp; Checklist'!$G$11&amp;"_"&amp;TEXT('New Data Sheet'!A183,"000")&amp;IF(ISBLANK('Sample Information'!C191),"","_"&amp;'Sample Information'!C191)&amp;IF(ISBLANK('Sample Information'!D191),"","_"&amp;'Sample Information'!D191)&amp;"_"&amp;C183)</f>
        <v/>
      </c>
      <c r="C183" s="24" t="str">
        <f>IF(ISBLANK('Sample Information'!B191),"",'Sample Information'!B191)</f>
        <v/>
      </c>
      <c r="D183" s="13" t="str">
        <f>IF(ISBLANK('Sample Information'!E191),"",'Sample Information'!E191)</f>
        <v/>
      </c>
      <c r="E183" s="13" t="str">
        <f>IF(ISBLANK('Sample Information'!D191),"",'Sample Information'!D191)</f>
        <v/>
      </c>
      <c r="F183" s="13" t="str">
        <f>IF(ISBLANK('Sample Information'!U191),"Not provided",'Sample Information'!U191)</f>
        <v>Not provided</v>
      </c>
      <c r="V183" s="70" t="str">
        <f t="shared" si="44"/>
        <v/>
      </c>
      <c r="W1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3" s="63"/>
      <c r="AN183" s="22"/>
      <c r="AO183" s="22"/>
      <c r="AP183" s="22"/>
      <c r="BF183" s="70" t="str">
        <f t="shared" si="36"/>
        <v/>
      </c>
      <c r="BJ183" s="71" t="str">
        <f t="shared" si="37"/>
        <v/>
      </c>
      <c r="BK183" s="71" t="str">
        <f t="shared" si="45"/>
        <v/>
      </c>
      <c r="BL183" s="71" t="str">
        <f t="shared" si="46"/>
        <v/>
      </c>
      <c r="BU183" s="74" t="str">
        <f t="shared" si="38"/>
        <v/>
      </c>
      <c r="BV183" s="74" t="str">
        <f t="shared" si="39"/>
        <v/>
      </c>
      <c r="BW183" s="74" t="str">
        <f t="shared" si="40"/>
        <v/>
      </c>
      <c r="BX183" s="243"/>
      <c r="BY183" s="244"/>
      <c r="CP183" s="63"/>
      <c r="CQ183" s="22"/>
      <c r="CR183" s="22"/>
      <c r="CS183" s="64"/>
      <c r="DI183" s="34" t="str">
        <f t="shared" si="47"/>
        <v/>
      </c>
      <c r="DP183" s="18" t="str">
        <f t="shared" si="48"/>
        <v/>
      </c>
      <c r="DQ183" s="14" t="str">
        <f t="shared" si="41"/>
        <v/>
      </c>
      <c r="DR183" s="19" t="str">
        <f t="shared" si="42"/>
        <v/>
      </c>
      <c r="DS183" s="265" t="str">
        <f>IFERROR(LOOKUP(B183,#REF!,#REF!),"")</f>
        <v/>
      </c>
      <c r="DT183" s="294"/>
      <c r="DU183" s="25" t="str">
        <f t="shared" si="43"/>
        <v/>
      </c>
      <c r="DV183" s="25" t="str">
        <f t="shared" si="49"/>
        <v/>
      </c>
      <c r="DW183" s="31" t="str">
        <f t="shared" si="50"/>
        <v/>
      </c>
    </row>
    <row r="184" spans="1:127" x14ac:dyDescent="0.3">
      <c r="A184" s="264">
        <v>182</v>
      </c>
      <c r="B184" s="12" t="str">
        <f>IF(C184="","",'Critical Info &amp; Checklist'!$G$11&amp;"_"&amp;TEXT('New Data Sheet'!A184,"000")&amp;IF(ISBLANK('Sample Information'!C192),"","_"&amp;'Sample Information'!C192)&amp;IF(ISBLANK('Sample Information'!D192),"","_"&amp;'Sample Information'!D192)&amp;"_"&amp;C184)</f>
        <v/>
      </c>
      <c r="C184" s="24" t="str">
        <f>IF(ISBLANK('Sample Information'!B192),"",'Sample Information'!B192)</f>
        <v/>
      </c>
      <c r="D184" s="13" t="str">
        <f>IF(ISBLANK('Sample Information'!E192),"",'Sample Information'!E192)</f>
        <v/>
      </c>
      <c r="E184" s="13" t="str">
        <f>IF(ISBLANK('Sample Information'!D192),"",'Sample Information'!D192)</f>
        <v/>
      </c>
      <c r="F184" s="13" t="str">
        <f>IF(ISBLANK('Sample Information'!U192),"Not provided",'Sample Information'!U192)</f>
        <v>Not provided</v>
      </c>
      <c r="V184" s="70" t="str">
        <f t="shared" si="44"/>
        <v/>
      </c>
      <c r="W1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4" s="63"/>
      <c r="AN184" s="22"/>
      <c r="AO184" s="22"/>
      <c r="AP184" s="22"/>
      <c r="BF184" s="70" t="str">
        <f t="shared" si="36"/>
        <v/>
      </c>
      <c r="BJ184" s="71" t="str">
        <f t="shared" si="37"/>
        <v/>
      </c>
      <c r="BK184" s="71" t="str">
        <f t="shared" si="45"/>
        <v/>
      </c>
      <c r="BL184" s="71" t="str">
        <f t="shared" si="46"/>
        <v/>
      </c>
      <c r="BU184" s="74" t="str">
        <f t="shared" si="38"/>
        <v/>
      </c>
      <c r="BV184" s="74" t="str">
        <f t="shared" si="39"/>
        <v/>
      </c>
      <c r="BW184" s="74" t="str">
        <f t="shared" si="40"/>
        <v/>
      </c>
      <c r="BX184" s="243"/>
      <c r="BY184" s="244"/>
      <c r="CP184" s="63"/>
      <c r="CQ184" s="22"/>
      <c r="CR184" s="22"/>
      <c r="CS184" s="64"/>
      <c r="DI184" s="34" t="str">
        <f t="shared" si="47"/>
        <v/>
      </c>
      <c r="DP184" s="18" t="str">
        <f t="shared" si="48"/>
        <v/>
      </c>
      <c r="DQ184" s="14" t="str">
        <f t="shared" si="41"/>
        <v/>
      </c>
      <c r="DR184" s="19" t="str">
        <f t="shared" si="42"/>
        <v/>
      </c>
      <c r="DS184" s="265" t="str">
        <f>IFERROR(LOOKUP(B184,#REF!,#REF!),"")</f>
        <v/>
      </c>
      <c r="DT184" s="294"/>
      <c r="DU184" s="25" t="str">
        <f t="shared" si="43"/>
        <v/>
      </c>
      <c r="DV184" s="25" t="str">
        <f t="shared" si="49"/>
        <v/>
      </c>
      <c r="DW184" s="31" t="str">
        <f t="shared" si="50"/>
        <v/>
      </c>
    </row>
    <row r="185" spans="1:127" x14ac:dyDescent="0.3">
      <c r="A185" s="264">
        <v>183</v>
      </c>
      <c r="B185" s="12" t="str">
        <f>IF(C185="","",'Critical Info &amp; Checklist'!$G$11&amp;"_"&amp;TEXT('New Data Sheet'!A185,"000")&amp;IF(ISBLANK('Sample Information'!C193),"","_"&amp;'Sample Information'!C193)&amp;IF(ISBLANK('Sample Information'!D193),"","_"&amp;'Sample Information'!D193)&amp;"_"&amp;C185)</f>
        <v/>
      </c>
      <c r="C185" s="24" t="str">
        <f>IF(ISBLANK('Sample Information'!B193),"",'Sample Information'!B193)</f>
        <v/>
      </c>
      <c r="D185" s="13" t="str">
        <f>IF(ISBLANK('Sample Information'!E193),"",'Sample Information'!E193)</f>
        <v/>
      </c>
      <c r="E185" s="13" t="str">
        <f>IF(ISBLANK('Sample Information'!D193),"",'Sample Information'!D193)</f>
        <v/>
      </c>
      <c r="F185" s="13" t="str">
        <f>IF(ISBLANK('Sample Information'!U193),"Not provided",'Sample Information'!U193)</f>
        <v>Not provided</v>
      </c>
      <c r="V185" s="70" t="str">
        <f t="shared" si="44"/>
        <v/>
      </c>
      <c r="W1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5" s="63"/>
      <c r="AN185" s="22"/>
      <c r="AO185" s="22"/>
      <c r="AP185" s="22"/>
      <c r="BF185" s="70" t="str">
        <f t="shared" si="36"/>
        <v/>
      </c>
      <c r="BJ185" s="71" t="str">
        <f t="shared" si="37"/>
        <v/>
      </c>
      <c r="BK185" s="71" t="str">
        <f t="shared" si="45"/>
        <v/>
      </c>
      <c r="BL185" s="71" t="str">
        <f t="shared" si="46"/>
        <v/>
      </c>
      <c r="BU185" s="74" t="str">
        <f t="shared" si="38"/>
        <v/>
      </c>
      <c r="BV185" s="74" t="str">
        <f t="shared" si="39"/>
        <v/>
      </c>
      <c r="BW185" s="74" t="str">
        <f t="shared" si="40"/>
        <v/>
      </c>
      <c r="BX185" s="243"/>
      <c r="BY185" s="244"/>
      <c r="CP185" s="63"/>
      <c r="CQ185" s="22"/>
      <c r="CR185" s="22"/>
      <c r="CS185" s="64"/>
      <c r="DI185" s="34" t="str">
        <f t="shared" si="47"/>
        <v/>
      </c>
      <c r="DP185" s="18" t="str">
        <f t="shared" si="48"/>
        <v/>
      </c>
      <c r="DQ185" s="14" t="str">
        <f t="shared" si="41"/>
        <v/>
      </c>
      <c r="DR185" s="19" t="str">
        <f t="shared" si="42"/>
        <v/>
      </c>
      <c r="DS185" s="265" t="str">
        <f>IFERROR(LOOKUP(B185,#REF!,#REF!),"")</f>
        <v/>
      </c>
      <c r="DT185" s="294"/>
      <c r="DU185" s="25" t="str">
        <f t="shared" si="43"/>
        <v/>
      </c>
      <c r="DV185" s="25" t="str">
        <f t="shared" si="49"/>
        <v/>
      </c>
      <c r="DW185" s="31" t="str">
        <f t="shared" si="50"/>
        <v/>
      </c>
    </row>
    <row r="186" spans="1:127" x14ac:dyDescent="0.3">
      <c r="A186" s="264">
        <v>184</v>
      </c>
      <c r="B186" s="12" t="str">
        <f>IF(C186="","",'Critical Info &amp; Checklist'!$G$11&amp;"_"&amp;TEXT('New Data Sheet'!A186,"000")&amp;IF(ISBLANK('Sample Information'!C194),"","_"&amp;'Sample Information'!C194)&amp;IF(ISBLANK('Sample Information'!D194),"","_"&amp;'Sample Information'!D194)&amp;"_"&amp;C186)</f>
        <v/>
      </c>
      <c r="C186" s="24" t="str">
        <f>IF(ISBLANK('Sample Information'!B194),"",'Sample Information'!B194)</f>
        <v/>
      </c>
      <c r="D186" s="13" t="str">
        <f>IF(ISBLANK('Sample Information'!E194),"",'Sample Information'!E194)</f>
        <v/>
      </c>
      <c r="E186" s="13" t="str">
        <f>IF(ISBLANK('Sample Information'!D194),"",'Sample Information'!D194)</f>
        <v/>
      </c>
      <c r="F186" s="13" t="str">
        <f>IF(ISBLANK('Sample Information'!U194),"Not provided",'Sample Information'!U194)</f>
        <v>Not provided</v>
      </c>
      <c r="V186" s="70" t="str">
        <f t="shared" si="44"/>
        <v/>
      </c>
      <c r="W1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6" s="63"/>
      <c r="AN186" s="22"/>
      <c r="AO186" s="22"/>
      <c r="AP186" s="22"/>
      <c r="BF186" s="70" t="str">
        <f t="shared" si="36"/>
        <v/>
      </c>
      <c r="BJ186" s="71" t="str">
        <f t="shared" si="37"/>
        <v/>
      </c>
      <c r="BK186" s="71" t="str">
        <f t="shared" si="45"/>
        <v/>
      </c>
      <c r="BL186" s="71" t="str">
        <f t="shared" si="46"/>
        <v/>
      </c>
      <c r="BU186" s="74" t="str">
        <f t="shared" si="38"/>
        <v/>
      </c>
      <c r="BV186" s="74" t="str">
        <f t="shared" si="39"/>
        <v/>
      </c>
      <c r="BW186" s="74" t="str">
        <f t="shared" si="40"/>
        <v/>
      </c>
      <c r="BX186" s="243"/>
      <c r="BY186" s="244"/>
      <c r="CP186" s="63"/>
      <c r="CQ186" s="22"/>
      <c r="CR186" s="22"/>
      <c r="CS186" s="64"/>
      <c r="DI186" s="34" t="str">
        <f t="shared" si="47"/>
        <v/>
      </c>
      <c r="DP186" s="18" t="str">
        <f t="shared" si="48"/>
        <v/>
      </c>
      <c r="DQ186" s="14" t="str">
        <f t="shared" si="41"/>
        <v/>
      </c>
      <c r="DR186" s="19" t="str">
        <f t="shared" si="42"/>
        <v/>
      </c>
      <c r="DS186" s="265" t="str">
        <f>IFERROR(LOOKUP(B186,#REF!,#REF!),"")</f>
        <v/>
      </c>
      <c r="DT186" s="294"/>
      <c r="DU186" s="25" t="str">
        <f t="shared" si="43"/>
        <v/>
      </c>
      <c r="DV186" s="25" t="str">
        <f t="shared" si="49"/>
        <v/>
      </c>
      <c r="DW186" s="31" t="str">
        <f t="shared" si="50"/>
        <v/>
      </c>
    </row>
    <row r="187" spans="1:127" x14ac:dyDescent="0.3">
      <c r="A187" s="264">
        <v>185</v>
      </c>
      <c r="B187" s="12" t="str">
        <f>IF(C187="","",'Critical Info &amp; Checklist'!$G$11&amp;"_"&amp;TEXT('New Data Sheet'!A187,"000")&amp;IF(ISBLANK('Sample Information'!C195),"","_"&amp;'Sample Information'!C195)&amp;IF(ISBLANK('Sample Information'!D195),"","_"&amp;'Sample Information'!D195)&amp;"_"&amp;C187)</f>
        <v/>
      </c>
      <c r="C187" s="24" t="str">
        <f>IF(ISBLANK('Sample Information'!B195),"",'Sample Information'!B195)</f>
        <v/>
      </c>
      <c r="D187" s="13" t="str">
        <f>IF(ISBLANK('Sample Information'!E195),"",'Sample Information'!E195)</f>
        <v/>
      </c>
      <c r="E187" s="13" t="str">
        <f>IF(ISBLANK('Sample Information'!D195),"",'Sample Information'!D195)</f>
        <v/>
      </c>
      <c r="F187" s="13" t="str">
        <f>IF(ISBLANK('Sample Information'!U195),"Not provided",'Sample Information'!U195)</f>
        <v>Not provided</v>
      </c>
      <c r="V187" s="70" t="str">
        <f t="shared" si="44"/>
        <v/>
      </c>
      <c r="W1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7" s="63"/>
      <c r="AN187" s="22"/>
      <c r="AO187" s="22"/>
      <c r="AP187" s="22"/>
      <c r="BF187" s="70" t="str">
        <f t="shared" si="36"/>
        <v/>
      </c>
      <c r="BJ187" s="71" t="str">
        <f t="shared" si="37"/>
        <v/>
      </c>
      <c r="BK187" s="71" t="str">
        <f t="shared" si="45"/>
        <v/>
      </c>
      <c r="BL187" s="71" t="str">
        <f t="shared" si="46"/>
        <v/>
      </c>
      <c r="BU187" s="74" t="str">
        <f t="shared" si="38"/>
        <v/>
      </c>
      <c r="BV187" s="74" t="str">
        <f t="shared" si="39"/>
        <v/>
      </c>
      <c r="BW187" s="74" t="str">
        <f t="shared" si="40"/>
        <v/>
      </c>
      <c r="BX187" s="243"/>
      <c r="BY187" s="244"/>
      <c r="CP187" s="63"/>
      <c r="CQ187" s="22"/>
      <c r="CR187" s="22"/>
      <c r="CS187" s="64"/>
      <c r="DI187" s="34" t="str">
        <f t="shared" si="47"/>
        <v/>
      </c>
      <c r="DP187" s="18" t="str">
        <f t="shared" si="48"/>
        <v/>
      </c>
      <c r="DQ187" s="14" t="str">
        <f t="shared" si="41"/>
        <v/>
      </c>
      <c r="DR187" s="19" t="str">
        <f t="shared" si="42"/>
        <v/>
      </c>
      <c r="DS187" s="265" t="str">
        <f>IFERROR(LOOKUP(B187,#REF!,#REF!),"")</f>
        <v/>
      </c>
      <c r="DT187" s="294"/>
      <c r="DU187" s="25" t="str">
        <f t="shared" si="43"/>
        <v/>
      </c>
      <c r="DV187" s="25" t="str">
        <f t="shared" si="49"/>
        <v/>
      </c>
      <c r="DW187" s="31" t="str">
        <f t="shared" si="50"/>
        <v/>
      </c>
    </row>
    <row r="188" spans="1:127" x14ac:dyDescent="0.3">
      <c r="A188" s="264">
        <v>186</v>
      </c>
      <c r="B188" s="12" t="str">
        <f>IF(C188="","",'Critical Info &amp; Checklist'!$G$11&amp;"_"&amp;TEXT('New Data Sheet'!A188,"000")&amp;IF(ISBLANK('Sample Information'!C196),"","_"&amp;'Sample Information'!C196)&amp;IF(ISBLANK('Sample Information'!D196),"","_"&amp;'Sample Information'!D196)&amp;"_"&amp;C188)</f>
        <v/>
      </c>
      <c r="C188" s="24" t="str">
        <f>IF(ISBLANK('Sample Information'!B196),"",'Sample Information'!B196)</f>
        <v/>
      </c>
      <c r="D188" s="13" t="str">
        <f>IF(ISBLANK('Sample Information'!E196),"",'Sample Information'!E196)</f>
        <v/>
      </c>
      <c r="E188" s="13" t="str">
        <f>IF(ISBLANK('Sample Information'!D196),"",'Sample Information'!D196)</f>
        <v/>
      </c>
      <c r="F188" s="13" t="str">
        <f>IF(ISBLANK('Sample Information'!U196),"Not provided",'Sample Information'!U196)</f>
        <v>Not provided</v>
      </c>
      <c r="V188" s="70" t="str">
        <f t="shared" si="44"/>
        <v/>
      </c>
      <c r="W1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8" s="63"/>
      <c r="AN188" s="22"/>
      <c r="AO188" s="22"/>
      <c r="AP188" s="22"/>
      <c r="BF188" s="70" t="str">
        <f t="shared" si="36"/>
        <v/>
      </c>
      <c r="BJ188" s="71" t="str">
        <f t="shared" si="37"/>
        <v/>
      </c>
      <c r="BK188" s="71" t="str">
        <f t="shared" si="45"/>
        <v/>
      </c>
      <c r="BL188" s="71" t="str">
        <f t="shared" si="46"/>
        <v/>
      </c>
      <c r="BU188" s="74" t="str">
        <f t="shared" si="38"/>
        <v/>
      </c>
      <c r="BV188" s="74" t="str">
        <f t="shared" si="39"/>
        <v/>
      </c>
      <c r="BW188" s="74" t="str">
        <f t="shared" si="40"/>
        <v/>
      </c>
      <c r="BX188" s="243"/>
      <c r="BY188" s="244"/>
      <c r="CP188" s="63"/>
      <c r="CQ188" s="22"/>
      <c r="CR188" s="22"/>
      <c r="CS188" s="64"/>
      <c r="DI188" s="34" t="str">
        <f t="shared" si="47"/>
        <v/>
      </c>
      <c r="DP188" s="18" t="str">
        <f t="shared" si="48"/>
        <v/>
      </c>
      <c r="DQ188" s="14" t="str">
        <f t="shared" si="41"/>
        <v/>
      </c>
      <c r="DR188" s="19" t="str">
        <f t="shared" si="42"/>
        <v/>
      </c>
      <c r="DS188" s="265" t="str">
        <f>IFERROR(LOOKUP(B188,#REF!,#REF!),"")</f>
        <v/>
      </c>
      <c r="DT188" s="294"/>
      <c r="DU188" s="25" t="str">
        <f t="shared" si="43"/>
        <v/>
      </c>
      <c r="DV188" s="25" t="str">
        <f t="shared" si="49"/>
        <v/>
      </c>
      <c r="DW188" s="31" t="str">
        <f t="shared" si="50"/>
        <v/>
      </c>
    </row>
    <row r="189" spans="1:127" x14ac:dyDescent="0.3">
      <c r="A189" s="264">
        <v>187</v>
      </c>
      <c r="B189" s="12" t="str">
        <f>IF(C189="","",'Critical Info &amp; Checklist'!$G$11&amp;"_"&amp;TEXT('New Data Sheet'!A189,"000")&amp;IF(ISBLANK('Sample Information'!C197),"","_"&amp;'Sample Information'!C197)&amp;IF(ISBLANK('Sample Information'!D197),"","_"&amp;'Sample Information'!D197)&amp;"_"&amp;C189)</f>
        <v/>
      </c>
      <c r="C189" s="24" t="str">
        <f>IF(ISBLANK('Sample Information'!B197),"",'Sample Information'!B197)</f>
        <v/>
      </c>
      <c r="D189" s="13" t="str">
        <f>IF(ISBLANK('Sample Information'!E197),"",'Sample Information'!E197)</f>
        <v/>
      </c>
      <c r="E189" s="13" t="str">
        <f>IF(ISBLANK('Sample Information'!D197),"",'Sample Information'!D197)</f>
        <v/>
      </c>
      <c r="F189" s="13" t="str">
        <f>IF(ISBLANK('Sample Information'!U197),"Not provided",'Sample Information'!U197)</f>
        <v>Not provided</v>
      </c>
      <c r="V189" s="70" t="str">
        <f t="shared" si="44"/>
        <v/>
      </c>
      <c r="W1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9" s="63"/>
      <c r="AN189" s="22"/>
      <c r="AO189" s="22"/>
      <c r="AP189" s="22"/>
      <c r="BF189" s="70" t="str">
        <f t="shared" si="36"/>
        <v/>
      </c>
      <c r="BJ189" s="71" t="str">
        <f t="shared" si="37"/>
        <v/>
      </c>
      <c r="BK189" s="71" t="str">
        <f t="shared" si="45"/>
        <v/>
      </c>
      <c r="BL189" s="71" t="str">
        <f t="shared" si="46"/>
        <v/>
      </c>
      <c r="BU189" s="74" t="str">
        <f t="shared" si="38"/>
        <v/>
      </c>
      <c r="BV189" s="74" t="str">
        <f t="shared" si="39"/>
        <v/>
      </c>
      <c r="BW189" s="74" t="str">
        <f t="shared" si="40"/>
        <v/>
      </c>
      <c r="BX189" s="243"/>
      <c r="BY189" s="244"/>
      <c r="CP189" s="63"/>
      <c r="CQ189" s="22"/>
      <c r="CR189" s="22"/>
      <c r="CS189" s="64"/>
      <c r="DI189" s="34" t="str">
        <f t="shared" si="47"/>
        <v/>
      </c>
      <c r="DP189" s="18" t="str">
        <f t="shared" si="48"/>
        <v/>
      </c>
      <c r="DQ189" s="14" t="str">
        <f t="shared" si="41"/>
        <v/>
      </c>
      <c r="DR189" s="19" t="str">
        <f t="shared" si="42"/>
        <v/>
      </c>
      <c r="DS189" s="265" t="str">
        <f>IFERROR(LOOKUP(B189,#REF!,#REF!),"")</f>
        <v/>
      </c>
      <c r="DT189" s="294"/>
      <c r="DU189" s="25" t="str">
        <f t="shared" si="43"/>
        <v/>
      </c>
      <c r="DV189" s="25" t="str">
        <f t="shared" si="49"/>
        <v/>
      </c>
      <c r="DW189" s="31" t="str">
        <f t="shared" si="50"/>
        <v/>
      </c>
    </row>
    <row r="190" spans="1:127" x14ac:dyDescent="0.3">
      <c r="A190" s="264">
        <v>188</v>
      </c>
      <c r="B190" s="12" t="str">
        <f>IF(C190="","",'Critical Info &amp; Checklist'!$G$11&amp;"_"&amp;TEXT('New Data Sheet'!A190,"000")&amp;IF(ISBLANK('Sample Information'!C198),"","_"&amp;'Sample Information'!C198)&amp;IF(ISBLANK('Sample Information'!D198),"","_"&amp;'Sample Information'!D198)&amp;"_"&amp;C190)</f>
        <v/>
      </c>
      <c r="C190" s="24" t="str">
        <f>IF(ISBLANK('Sample Information'!B198),"",'Sample Information'!B198)</f>
        <v/>
      </c>
      <c r="D190" s="13" t="str">
        <f>IF(ISBLANK('Sample Information'!E198),"",'Sample Information'!E198)</f>
        <v/>
      </c>
      <c r="E190" s="13" t="str">
        <f>IF(ISBLANK('Sample Information'!D198),"",'Sample Information'!D198)</f>
        <v/>
      </c>
      <c r="F190" s="13" t="str">
        <f>IF(ISBLANK('Sample Information'!U198),"Not provided",'Sample Information'!U198)</f>
        <v>Not provided</v>
      </c>
      <c r="V190" s="70" t="str">
        <f t="shared" si="44"/>
        <v/>
      </c>
      <c r="W1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0" s="63"/>
      <c r="AN190" s="22"/>
      <c r="AO190" s="22"/>
      <c r="AP190" s="22"/>
      <c r="BF190" s="70" t="str">
        <f t="shared" si="36"/>
        <v/>
      </c>
      <c r="BJ190" s="71" t="str">
        <f t="shared" si="37"/>
        <v/>
      </c>
      <c r="BK190" s="71" t="str">
        <f t="shared" si="45"/>
        <v/>
      </c>
      <c r="BL190" s="71" t="str">
        <f t="shared" si="46"/>
        <v/>
      </c>
      <c r="BU190" s="74" t="str">
        <f t="shared" si="38"/>
        <v/>
      </c>
      <c r="BV190" s="74" t="str">
        <f t="shared" si="39"/>
        <v/>
      </c>
      <c r="BW190" s="74" t="str">
        <f t="shared" si="40"/>
        <v/>
      </c>
      <c r="BX190" s="243"/>
      <c r="BY190" s="244"/>
      <c r="CP190" s="63"/>
      <c r="CQ190" s="22"/>
      <c r="CR190" s="22"/>
      <c r="CS190" s="64"/>
      <c r="DI190" s="34" t="str">
        <f t="shared" si="47"/>
        <v/>
      </c>
      <c r="DP190" s="18" t="str">
        <f t="shared" si="48"/>
        <v/>
      </c>
      <c r="DQ190" s="14" t="str">
        <f t="shared" si="41"/>
        <v/>
      </c>
      <c r="DR190" s="19" t="str">
        <f t="shared" si="42"/>
        <v/>
      </c>
      <c r="DS190" s="265" t="str">
        <f>IFERROR(LOOKUP(B190,#REF!,#REF!),"")</f>
        <v/>
      </c>
      <c r="DT190" s="294"/>
      <c r="DU190" s="25" t="str">
        <f t="shared" si="43"/>
        <v/>
      </c>
      <c r="DV190" s="25" t="str">
        <f t="shared" si="49"/>
        <v/>
      </c>
      <c r="DW190" s="31" t="str">
        <f t="shared" si="50"/>
        <v/>
      </c>
    </row>
    <row r="191" spans="1:127" x14ac:dyDescent="0.3">
      <c r="A191" s="264">
        <v>189</v>
      </c>
      <c r="B191" s="12" t="str">
        <f>IF(C191="","",'Critical Info &amp; Checklist'!$G$11&amp;"_"&amp;TEXT('New Data Sheet'!A191,"000")&amp;IF(ISBLANK('Sample Information'!C199),"","_"&amp;'Sample Information'!C199)&amp;IF(ISBLANK('Sample Information'!D199),"","_"&amp;'Sample Information'!D199)&amp;"_"&amp;C191)</f>
        <v/>
      </c>
      <c r="C191" s="24" t="str">
        <f>IF(ISBLANK('Sample Information'!B199),"",'Sample Information'!B199)</f>
        <v/>
      </c>
      <c r="D191" s="13" t="str">
        <f>IF(ISBLANK('Sample Information'!E199),"",'Sample Information'!E199)</f>
        <v/>
      </c>
      <c r="E191" s="13" t="str">
        <f>IF(ISBLANK('Sample Information'!D199),"",'Sample Information'!D199)</f>
        <v/>
      </c>
      <c r="F191" s="13" t="str">
        <f>IF(ISBLANK('Sample Information'!U199),"Not provided",'Sample Information'!U199)</f>
        <v>Not provided</v>
      </c>
      <c r="V191" s="70" t="str">
        <f t="shared" si="44"/>
        <v/>
      </c>
      <c r="W1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1" s="63"/>
      <c r="AN191" s="22"/>
      <c r="AO191" s="22"/>
      <c r="AP191" s="22"/>
      <c r="BF191" s="70" t="str">
        <f t="shared" si="36"/>
        <v/>
      </c>
      <c r="BJ191" s="71" t="str">
        <f t="shared" si="37"/>
        <v/>
      </c>
      <c r="BK191" s="71" t="str">
        <f t="shared" si="45"/>
        <v/>
      </c>
      <c r="BL191" s="71" t="str">
        <f t="shared" si="46"/>
        <v/>
      </c>
      <c r="BU191" s="74" t="str">
        <f t="shared" si="38"/>
        <v/>
      </c>
      <c r="BV191" s="74" t="str">
        <f t="shared" si="39"/>
        <v/>
      </c>
      <c r="BW191" s="74" t="str">
        <f t="shared" si="40"/>
        <v/>
      </c>
      <c r="BX191" s="243"/>
      <c r="BY191" s="244"/>
      <c r="CP191" s="63"/>
      <c r="CQ191" s="22"/>
      <c r="CR191" s="22"/>
      <c r="CS191" s="64"/>
      <c r="DI191" s="34" t="str">
        <f t="shared" si="47"/>
        <v/>
      </c>
      <c r="DP191" s="18" t="str">
        <f t="shared" si="48"/>
        <v/>
      </c>
      <c r="DQ191" s="14" t="str">
        <f t="shared" si="41"/>
        <v/>
      </c>
      <c r="DR191" s="19" t="str">
        <f t="shared" si="42"/>
        <v/>
      </c>
      <c r="DS191" s="265" t="str">
        <f>IFERROR(LOOKUP(B191,#REF!,#REF!),"")</f>
        <v/>
      </c>
      <c r="DT191" s="294"/>
      <c r="DU191" s="25" t="str">
        <f t="shared" si="43"/>
        <v/>
      </c>
      <c r="DV191" s="25" t="str">
        <f t="shared" si="49"/>
        <v/>
      </c>
      <c r="DW191" s="31" t="str">
        <f t="shared" si="50"/>
        <v/>
      </c>
    </row>
    <row r="192" spans="1:127" x14ac:dyDescent="0.3">
      <c r="A192" s="264">
        <v>190</v>
      </c>
      <c r="B192" s="12" t="str">
        <f>IF(C192="","",'Critical Info &amp; Checklist'!$G$11&amp;"_"&amp;TEXT('New Data Sheet'!A192,"000")&amp;IF(ISBLANK('Sample Information'!C200),"","_"&amp;'Sample Information'!C200)&amp;IF(ISBLANK('Sample Information'!D200),"","_"&amp;'Sample Information'!D200)&amp;"_"&amp;C192)</f>
        <v/>
      </c>
      <c r="C192" s="24" t="str">
        <f>IF(ISBLANK('Sample Information'!B200),"",'Sample Information'!B200)</f>
        <v/>
      </c>
      <c r="D192" s="13" t="str">
        <f>IF(ISBLANK('Sample Information'!E200),"",'Sample Information'!E200)</f>
        <v/>
      </c>
      <c r="E192" s="13" t="str">
        <f>IF(ISBLANK('Sample Information'!D200),"",'Sample Information'!D200)</f>
        <v/>
      </c>
      <c r="F192" s="13" t="str">
        <f>IF(ISBLANK('Sample Information'!U200),"Not provided",'Sample Information'!U200)</f>
        <v>Not provided</v>
      </c>
      <c r="V192" s="70" t="str">
        <f t="shared" si="44"/>
        <v/>
      </c>
      <c r="W1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2" s="63"/>
      <c r="AN192" s="22"/>
      <c r="AO192" s="22"/>
      <c r="AP192" s="22"/>
      <c r="BF192" s="70" t="str">
        <f t="shared" si="36"/>
        <v/>
      </c>
      <c r="BJ192" s="71" t="str">
        <f t="shared" si="37"/>
        <v/>
      </c>
      <c r="BK192" s="71" t="str">
        <f t="shared" si="45"/>
        <v/>
      </c>
      <c r="BL192" s="71" t="str">
        <f t="shared" si="46"/>
        <v/>
      </c>
      <c r="BU192" s="74" t="str">
        <f t="shared" si="38"/>
        <v/>
      </c>
      <c r="BV192" s="74" t="str">
        <f t="shared" si="39"/>
        <v/>
      </c>
      <c r="BW192" s="74" t="str">
        <f t="shared" si="40"/>
        <v/>
      </c>
      <c r="BX192" s="243"/>
      <c r="BY192" s="244"/>
      <c r="CP192" s="63"/>
      <c r="CQ192" s="22"/>
      <c r="CR192" s="22"/>
      <c r="CS192" s="64"/>
      <c r="DI192" s="34" t="str">
        <f t="shared" si="47"/>
        <v/>
      </c>
      <c r="DP192" s="18" t="str">
        <f t="shared" si="48"/>
        <v/>
      </c>
      <c r="DQ192" s="14" t="str">
        <f t="shared" si="41"/>
        <v/>
      </c>
      <c r="DR192" s="19" t="str">
        <f t="shared" si="42"/>
        <v/>
      </c>
      <c r="DS192" s="265" t="str">
        <f>IFERROR(LOOKUP(B192,#REF!,#REF!),"")</f>
        <v/>
      </c>
      <c r="DT192" s="294"/>
      <c r="DU192" s="25" t="str">
        <f t="shared" si="43"/>
        <v/>
      </c>
      <c r="DV192" s="25" t="str">
        <f t="shared" si="49"/>
        <v/>
      </c>
      <c r="DW192" s="31" t="str">
        <f t="shared" si="50"/>
        <v/>
      </c>
    </row>
    <row r="193" spans="1:127" x14ac:dyDescent="0.3">
      <c r="A193" s="264">
        <v>191</v>
      </c>
      <c r="B193" s="12" t="str">
        <f>IF(C193="","",'Critical Info &amp; Checklist'!$G$11&amp;"_"&amp;TEXT('New Data Sheet'!A193,"000")&amp;IF(ISBLANK('Sample Information'!C201),"","_"&amp;'Sample Information'!C201)&amp;IF(ISBLANK('Sample Information'!D201),"","_"&amp;'Sample Information'!D201)&amp;"_"&amp;C193)</f>
        <v/>
      </c>
      <c r="C193" s="24" t="str">
        <f>IF(ISBLANK('Sample Information'!B201),"",'Sample Information'!B201)</f>
        <v/>
      </c>
      <c r="D193" s="13" t="str">
        <f>IF(ISBLANK('Sample Information'!E201),"",'Sample Information'!E201)</f>
        <v/>
      </c>
      <c r="E193" s="13" t="str">
        <f>IF(ISBLANK('Sample Information'!D201),"",'Sample Information'!D201)</f>
        <v/>
      </c>
      <c r="F193" s="13" t="str">
        <f>IF(ISBLANK('Sample Information'!U201),"Not provided",'Sample Information'!U201)</f>
        <v>Not provided</v>
      </c>
      <c r="V193" s="70" t="str">
        <f t="shared" si="44"/>
        <v/>
      </c>
      <c r="W1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3" s="63"/>
      <c r="AN193" s="22"/>
      <c r="AO193" s="22"/>
      <c r="AP193" s="22"/>
      <c r="BF193" s="70" t="str">
        <f t="shared" si="36"/>
        <v/>
      </c>
      <c r="BJ193" s="71" t="str">
        <f t="shared" si="37"/>
        <v/>
      </c>
      <c r="BK193" s="71" t="str">
        <f t="shared" si="45"/>
        <v/>
      </c>
      <c r="BL193" s="71" t="str">
        <f t="shared" si="46"/>
        <v/>
      </c>
      <c r="BU193" s="74" t="str">
        <f t="shared" si="38"/>
        <v/>
      </c>
      <c r="BV193" s="74" t="str">
        <f t="shared" si="39"/>
        <v/>
      </c>
      <c r="BW193" s="74" t="str">
        <f t="shared" si="40"/>
        <v/>
      </c>
      <c r="BX193" s="243"/>
      <c r="BY193" s="244"/>
      <c r="CP193" s="63"/>
      <c r="CQ193" s="22"/>
      <c r="CR193" s="22"/>
      <c r="CS193" s="64"/>
      <c r="DI193" s="34" t="str">
        <f t="shared" si="47"/>
        <v/>
      </c>
      <c r="DP193" s="18" t="str">
        <f t="shared" si="48"/>
        <v/>
      </c>
      <c r="DQ193" s="14" t="str">
        <f t="shared" si="41"/>
        <v/>
      </c>
      <c r="DR193" s="19" t="str">
        <f t="shared" si="42"/>
        <v/>
      </c>
      <c r="DS193" s="265" t="str">
        <f>IFERROR(LOOKUP(B193,#REF!,#REF!),"")</f>
        <v/>
      </c>
      <c r="DT193" s="294"/>
      <c r="DU193" s="25" t="str">
        <f t="shared" si="43"/>
        <v/>
      </c>
      <c r="DV193" s="25" t="str">
        <f t="shared" si="49"/>
        <v/>
      </c>
      <c r="DW193" s="31" t="str">
        <f t="shared" si="50"/>
        <v/>
      </c>
    </row>
    <row r="194" spans="1:127" x14ac:dyDescent="0.3">
      <c r="A194" s="264">
        <v>192</v>
      </c>
      <c r="B194" s="12" t="str">
        <f>IF(C194="","",'Critical Info &amp; Checklist'!$G$11&amp;"_"&amp;TEXT('New Data Sheet'!A194,"000")&amp;IF(ISBLANK('Sample Information'!C202),"","_"&amp;'Sample Information'!C202)&amp;IF(ISBLANK('Sample Information'!D202),"","_"&amp;'Sample Information'!D202)&amp;"_"&amp;C194)</f>
        <v/>
      </c>
      <c r="C194" s="24" t="str">
        <f>IF(ISBLANK('Sample Information'!B202),"",'Sample Information'!B202)</f>
        <v/>
      </c>
      <c r="D194" s="13" t="str">
        <f>IF(ISBLANK('Sample Information'!E202),"",'Sample Information'!E202)</f>
        <v/>
      </c>
      <c r="E194" s="13" t="str">
        <f>IF(ISBLANK('Sample Information'!D202),"",'Sample Information'!D202)</f>
        <v/>
      </c>
      <c r="F194" s="13" t="str">
        <f>IF(ISBLANK('Sample Information'!U202),"Not provided",'Sample Information'!U202)</f>
        <v>Not provided</v>
      </c>
      <c r="V194" s="70" t="str">
        <f t="shared" si="44"/>
        <v/>
      </c>
      <c r="W1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4" s="63"/>
      <c r="AN194" s="22"/>
      <c r="AO194" s="22"/>
      <c r="AP194" s="22"/>
      <c r="BF194" s="70" t="str">
        <f t="shared" si="36"/>
        <v/>
      </c>
      <c r="BJ194" s="71" t="str">
        <f t="shared" si="37"/>
        <v/>
      </c>
      <c r="BK194" s="71" t="str">
        <f t="shared" si="45"/>
        <v/>
      </c>
      <c r="BL194" s="71" t="str">
        <f t="shared" si="46"/>
        <v/>
      </c>
      <c r="BU194" s="74" t="str">
        <f t="shared" si="38"/>
        <v/>
      </c>
      <c r="BV194" s="74" t="str">
        <f t="shared" si="39"/>
        <v/>
      </c>
      <c r="BW194" s="74" t="str">
        <f t="shared" si="40"/>
        <v/>
      </c>
      <c r="BX194" s="243"/>
      <c r="BY194" s="244"/>
      <c r="CP194" s="63"/>
      <c r="CQ194" s="22"/>
      <c r="CR194" s="22"/>
      <c r="CS194" s="64"/>
      <c r="DI194" s="34" t="str">
        <f t="shared" si="47"/>
        <v/>
      </c>
      <c r="DP194" s="18" t="str">
        <f t="shared" si="48"/>
        <v/>
      </c>
      <c r="DQ194" s="14" t="str">
        <f t="shared" si="41"/>
        <v/>
      </c>
      <c r="DR194" s="19" t="str">
        <f t="shared" si="42"/>
        <v/>
      </c>
      <c r="DS194" s="265" t="str">
        <f>IFERROR(LOOKUP(B194,#REF!,#REF!),"")</f>
        <v/>
      </c>
      <c r="DT194" s="294"/>
      <c r="DU194" s="25" t="str">
        <f t="shared" si="43"/>
        <v/>
      </c>
      <c r="DV194" s="25" t="str">
        <f t="shared" si="49"/>
        <v/>
      </c>
      <c r="DW194" s="31" t="str">
        <f t="shared" si="50"/>
        <v/>
      </c>
    </row>
    <row r="195" spans="1:127" x14ac:dyDescent="0.3">
      <c r="A195" s="264">
        <v>193</v>
      </c>
      <c r="B195" s="12" t="str">
        <f>IF(C195="","",'Critical Info &amp; Checklist'!$G$11&amp;"_"&amp;TEXT('New Data Sheet'!A195,"000")&amp;IF(ISBLANK('Sample Information'!C203),"","_"&amp;'Sample Information'!C203)&amp;IF(ISBLANK('Sample Information'!D203),"","_"&amp;'Sample Information'!D203)&amp;"_"&amp;C195)</f>
        <v/>
      </c>
      <c r="C195" s="24" t="str">
        <f>IF(ISBLANK('Sample Information'!B203),"",'Sample Information'!B203)</f>
        <v/>
      </c>
      <c r="D195" s="13" t="str">
        <f>IF(ISBLANK('Sample Information'!E203),"",'Sample Information'!E203)</f>
        <v/>
      </c>
      <c r="E195" s="13" t="str">
        <f>IF(ISBLANK('Sample Information'!D203),"",'Sample Information'!D203)</f>
        <v/>
      </c>
      <c r="F195" s="13" t="str">
        <f>IF(ISBLANK('Sample Information'!U203),"Not provided",'Sample Information'!U203)</f>
        <v>Not provided</v>
      </c>
      <c r="V195" s="70" t="str">
        <f t="shared" si="44"/>
        <v/>
      </c>
      <c r="W1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5" s="63"/>
      <c r="AN195" s="22"/>
      <c r="AO195" s="22"/>
      <c r="AP195" s="22"/>
      <c r="BF195" s="70" t="str">
        <f t="shared" ref="BF195:BF258" si="51">IF(AND(AL195&gt;0,NOT(ISBLANK(BE195))),AL195/IF(ISNUMBER(SEARCH("Tape",BE195)),5,IF(ISNUMBER(SEARCH("Bio",BE195)),1)),"")</f>
        <v/>
      </c>
      <c r="BJ195" s="71" t="str">
        <f t="shared" ref="BJ195:BJ258" si="52">IF(K195&gt;0,IF(AB195&gt;0,AB195,K195)-IF(BG195&gt;0,1)-AI195*AJ195,"")</f>
        <v/>
      </c>
      <c r="BK195" s="71" t="str">
        <f t="shared" si="45"/>
        <v/>
      </c>
      <c r="BL195" s="71" t="str">
        <f t="shared" si="46"/>
        <v/>
      </c>
      <c r="BU195" s="74" t="str">
        <f t="shared" ref="BU195:BU258" si="53">IFERROR(BS195/((AH195/BR195)*AL195),"")</f>
        <v/>
      </c>
      <c r="BV195" s="74" t="str">
        <f t="shared" ref="BV195:BV258" si="54">IF(BT195&gt;0,BT195-BU195,"")</f>
        <v/>
      </c>
      <c r="BW195" s="74" t="str">
        <f t="shared" ref="BW195:BW258" si="55">IF(BU195="","",IF(BU195&gt;(BJ195/2),"using &gt;1/2","ok"))</f>
        <v/>
      </c>
      <c r="BX195" s="243"/>
      <c r="BY195" s="244"/>
      <c r="CP195" s="63"/>
      <c r="CQ195" s="22"/>
      <c r="CR195" s="22"/>
      <c r="CS195" s="64"/>
      <c r="DI195" s="34" t="str">
        <f t="shared" si="47"/>
        <v/>
      </c>
      <c r="DP195" s="18" t="str">
        <f t="shared" si="48"/>
        <v/>
      </c>
      <c r="DQ195" s="14" t="str">
        <f t="shared" ref="DQ195:DQ258" si="56">IF(CO195&gt;0,CO195*CE195,"")</f>
        <v/>
      </c>
      <c r="DR195" s="19" t="str">
        <f t="shared" ref="DR195:DR258" si="57">IFERROR((DP195/(660*DL195))*10^6,"")</f>
        <v/>
      </c>
      <c r="DS195" s="265" t="str">
        <f>IFERROR(LOOKUP(B195,#REF!,#REF!),"")</f>
        <v/>
      </c>
      <c r="DT195" s="294"/>
      <c r="DU195" s="25" t="str">
        <f t="shared" ref="DU195:DU258" si="58">IFERROR(F195*10^6,"")</f>
        <v/>
      </c>
      <c r="DV195" s="25" t="str">
        <f t="shared" si="49"/>
        <v/>
      </c>
      <c r="DW195" s="31" t="str">
        <f t="shared" si="50"/>
        <v/>
      </c>
    </row>
    <row r="196" spans="1:127" x14ac:dyDescent="0.3">
      <c r="A196" s="264">
        <v>194</v>
      </c>
      <c r="B196" s="12" t="str">
        <f>IF(C196="","",'Critical Info &amp; Checklist'!$G$11&amp;"_"&amp;TEXT('New Data Sheet'!A196,"000")&amp;IF(ISBLANK('Sample Information'!C204),"","_"&amp;'Sample Information'!C204)&amp;IF(ISBLANK('Sample Information'!D204),"","_"&amp;'Sample Information'!D204)&amp;"_"&amp;C196)</f>
        <v/>
      </c>
      <c r="C196" s="24" t="str">
        <f>IF(ISBLANK('Sample Information'!B204),"",'Sample Information'!B204)</f>
        <v/>
      </c>
      <c r="D196" s="13" t="str">
        <f>IF(ISBLANK('Sample Information'!E204),"",'Sample Information'!E204)</f>
        <v/>
      </c>
      <c r="E196" s="13" t="str">
        <f>IF(ISBLANK('Sample Information'!D204),"",'Sample Information'!D204)</f>
        <v/>
      </c>
      <c r="F196" s="13" t="str">
        <f>IF(ISBLANK('Sample Information'!U204),"Not provided",'Sample Information'!U204)</f>
        <v>Not provided</v>
      </c>
      <c r="V196" s="70" t="str">
        <f t="shared" ref="V196:V259" si="59">IF(U196*K196&gt;0,U196*K196,"")</f>
        <v/>
      </c>
      <c r="W1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6" s="63"/>
      <c r="AN196" s="22"/>
      <c r="AO196" s="22"/>
      <c r="AP196" s="22"/>
      <c r="BF196" s="70" t="str">
        <f t="shared" si="51"/>
        <v/>
      </c>
      <c r="BJ196" s="71" t="str">
        <f t="shared" si="52"/>
        <v/>
      </c>
      <c r="BK196" s="71" t="str">
        <f t="shared" ref="BK196:BK259" si="60">IF(AL196&gt;0,AL196,"")</f>
        <v/>
      </c>
      <c r="BL196" s="71" t="str">
        <f t="shared" ref="BL196:BL259" si="61">IFERROR(BJ196*BK196,"")</f>
        <v/>
      </c>
      <c r="BU196" s="74" t="str">
        <f t="shared" si="53"/>
        <v/>
      </c>
      <c r="BV196" s="74" t="str">
        <f t="shared" si="54"/>
        <v/>
      </c>
      <c r="BW196" s="74" t="str">
        <f t="shared" si="55"/>
        <v/>
      </c>
      <c r="BX196" s="243"/>
      <c r="BY196" s="244"/>
      <c r="CP196" s="63"/>
      <c r="CQ196" s="22"/>
      <c r="CR196" s="22"/>
      <c r="CS196" s="64"/>
      <c r="DI196" s="34" t="str">
        <f t="shared" ref="DI196:DI259" si="62">IF(ISBLANK(CY196),"",CY196)</f>
        <v/>
      </c>
      <c r="DP196" s="18" t="str">
        <f t="shared" ref="DP196:DP259" si="63">IF(DC196&gt;0,DC196*(DO196/100),"")</f>
        <v/>
      </c>
      <c r="DQ196" s="14" t="str">
        <f t="shared" si="56"/>
        <v/>
      </c>
      <c r="DR196" s="19" t="str">
        <f t="shared" si="57"/>
        <v/>
      </c>
      <c r="DS196" s="265" t="str">
        <f>IFERROR(LOOKUP(B196,#REF!,#REF!),"")</f>
        <v/>
      </c>
      <c r="DT196" s="294"/>
      <c r="DU196" s="25" t="str">
        <f t="shared" si="58"/>
        <v/>
      </c>
      <c r="DV196" s="25" t="str">
        <f t="shared" ref="DV196:DV259" si="64">IFERROR(DT196-DU196,"")</f>
        <v/>
      </c>
      <c r="DW196" s="31" t="str">
        <f t="shared" ref="DW196:DW259" si="65">IFERROR(DT196/DS196,"")</f>
        <v/>
      </c>
    </row>
    <row r="197" spans="1:127" x14ac:dyDescent="0.3">
      <c r="A197" s="264">
        <v>195</v>
      </c>
      <c r="B197" s="12" t="str">
        <f>IF(C197="","",'Critical Info &amp; Checklist'!$G$11&amp;"_"&amp;TEXT('New Data Sheet'!A197,"000")&amp;IF(ISBLANK('Sample Information'!C205),"","_"&amp;'Sample Information'!C205)&amp;IF(ISBLANK('Sample Information'!D205),"","_"&amp;'Sample Information'!D205)&amp;"_"&amp;C197)</f>
        <v/>
      </c>
      <c r="C197" s="24" t="str">
        <f>IF(ISBLANK('Sample Information'!B205),"",'Sample Information'!B205)</f>
        <v/>
      </c>
      <c r="D197" s="13" t="str">
        <f>IF(ISBLANK('Sample Information'!E205),"",'Sample Information'!E205)</f>
        <v/>
      </c>
      <c r="E197" s="13" t="str">
        <f>IF(ISBLANK('Sample Information'!D205),"",'Sample Information'!D205)</f>
        <v/>
      </c>
      <c r="F197" s="13" t="str">
        <f>IF(ISBLANK('Sample Information'!U205),"Not provided",'Sample Information'!U205)</f>
        <v>Not provided</v>
      </c>
      <c r="V197" s="70" t="str">
        <f t="shared" si="59"/>
        <v/>
      </c>
      <c r="W1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7" s="63"/>
      <c r="AN197" s="22"/>
      <c r="AO197" s="22"/>
      <c r="AP197" s="22"/>
      <c r="BF197" s="70" t="str">
        <f t="shared" si="51"/>
        <v/>
      </c>
      <c r="BJ197" s="71" t="str">
        <f t="shared" si="52"/>
        <v/>
      </c>
      <c r="BK197" s="71" t="str">
        <f t="shared" si="60"/>
        <v/>
      </c>
      <c r="BL197" s="71" t="str">
        <f t="shared" si="61"/>
        <v/>
      </c>
      <c r="BU197" s="74" t="str">
        <f t="shared" si="53"/>
        <v/>
      </c>
      <c r="BV197" s="74" t="str">
        <f t="shared" si="54"/>
        <v/>
      </c>
      <c r="BW197" s="74" t="str">
        <f t="shared" si="55"/>
        <v/>
      </c>
      <c r="BX197" s="243"/>
      <c r="BY197" s="244"/>
      <c r="CP197" s="63"/>
      <c r="CQ197" s="22"/>
      <c r="CR197" s="22"/>
      <c r="CS197" s="64"/>
      <c r="DI197" s="34" t="str">
        <f t="shared" si="62"/>
        <v/>
      </c>
      <c r="DP197" s="18" t="str">
        <f t="shared" si="63"/>
        <v/>
      </c>
      <c r="DQ197" s="14" t="str">
        <f t="shared" si="56"/>
        <v/>
      </c>
      <c r="DR197" s="19" t="str">
        <f t="shared" si="57"/>
        <v/>
      </c>
      <c r="DS197" s="265" t="str">
        <f>IFERROR(LOOKUP(B197,#REF!,#REF!),"")</f>
        <v/>
      </c>
      <c r="DT197" s="294"/>
      <c r="DU197" s="25" t="str">
        <f t="shared" si="58"/>
        <v/>
      </c>
      <c r="DV197" s="25" t="str">
        <f t="shared" si="64"/>
        <v/>
      </c>
      <c r="DW197" s="31" t="str">
        <f t="shared" si="65"/>
        <v/>
      </c>
    </row>
    <row r="198" spans="1:127" x14ac:dyDescent="0.3">
      <c r="A198" s="264">
        <v>196</v>
      </c>
      <c r="B198" s="12" t="str">
        <f>IF(C198="","",'Critical Info &amp; Checklist'!$G$11&amp;"_"&amp;TEXT('New Data Sheet'!A198,"000")&amp;IF(ISBLANK('Sample Information'!C206),"","_"&amp;'Sample Information'!C206)&amp;IF(ISBLANK('Sample Information'!D206),"","_"&amp;'Sample Information'!D206)&amp;"_"&amp;C198)</f>
        <v/>
      </c>
      <c r="C198" s="24" t="str">
        <f>IF(ISBLANK('Sample Information'!B206),"",'Sample Information'!B206)</f>
        <v/>
      </c>
      <c r="D198" s="13" t="str">
        <f>IF(ISBLANK('Sample Information'!E206),"",'Sample Information'!E206)</f>
        <v/>
      </c>
      <c r="E198" s="13" t="str">
        <f>IF(ISBLANK('Sample Information'!D206),"",'Sample Information'!D206)</f>
        <v/>
      </c>
      <c r="F198" s="13" t="str">
        <f>IF(ISBLANK('Sample Information'!U206),"Not provided",'Sample Information'!U206)</f>
        <v>Not provided</v>
      </c>
      <c r="V198" s="70" t="str">
        <f t="shared" si="59"/>
        <v/>
      </c>
      <c r="W1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8" s="63"/>
      <c r="AN198" s="22"/>
      <c r="AO198" s="22"/>
      <c r="AP198" s="22"/>
      <c r="BF198" s="70" t="str">
        <f t="shared" si="51"/>
        <v/>
      </c>
      <c r="BJ198" s="71" t="str">
        <f t="shared" si="52"/>
        <v/>
      </c>
      <c r="BK198" s="71" t="str">
        <f t="shared" si="60"/>
        <v/>
      </c>
      <c r="BL198" s="71" t="str">
        <f t="shared" si="61"/>
        <v/>
      </c>
      <c r="BU198" s="74" t="str">
        <f t="shared" si="53"/>
        <v/>
      </c>
      <c r="BV198" s="74" t="str">
        <f t="shared" si="54"/>
        <v/>
      </c>
      <c r="BW198" s="74" t="str">
        <f t="shared" si="55"/>
        <v/>
      </c>
      <c r="BX198" s="243"/>
      <c r="BY198" s="244"/>
      <c r="CP198" s="63"/>
      <c r="CQ198" s="22"/>
      <c r="CR198" s="22"/>
      <c r="CS198" s="64"/>
      <c r="DI198" s="34" t="str">
        <f t="shared" si="62"/>
        <v/>
      </c>
      <c r="DP198" s="18" t="str">
        <f t="shared" si="63"/>
        <v/>
      </c>
      <c r="DQ198" s="14" t="str">
        <f t="shared" si="56"/>
        <v/>
      </c>
      <c r="DR198" s="19" t="str">
        <f t="shared" si="57"/>
        <v/>
      </c>
      <c r="DS198" s="265" t="str">
        <f>IFERROR(LOOKUP(B198,#REF!,#REF!),"")</f>
        <v/>
      </c>
      <c r="DT198" s="294"/>
      <c r="DU198" s="25" t="str">
        <f t="shared" si="58"/>
        <v/>
      </c>
      <c r="DV198" s="25" t="str">
        <f t="shared" si="64"/>
        <v/>
      </c>
      <c r="DW198" s="31" t="str">
        <f t="shared" si="65"/>
        <v/>
      </c>
    </row>
    <row r="199" spans="1:127" x14ac:dyDescent="0.3">
      <c r="A199" s="264">
        <v>197</v>
      </c>
      <c r="B199" s="12" t="str">
        <f>IF(C199="","",'Critical Info &amp; Checklist'!$G$11&amp;"_"&amp;TEXT('New Data Sheet'!A199,"000")&amp;IF(ISBLANK('Sample Information'!C207),"","_"&amp;'Sample Information'!C207)&amp;IF(ISBLANK('Sample Information'!D207),"","_"&amp;'Sample Information'!D207)&amp;"_"&amp;C199)</f>
        <v/>
      </c>
      <c r="C199" s="24" t="str">
        <f>IF(ISBLANK('Sample Information'!B207),"",'Sample Information'!B207)</f>
        <v/>
      </c>
      <c r="D199" s="13" t="str">
        <f>IF(ISBLANK('Sample Information'!E207),"",'Sample Information'!E207)</f>
        <v/>
      </c>
      <c r="E199" s="13" t="str">
        <f>IF(ISBLANK('Sample Information'!D207),"",'Sample Information'!D207)</f>
        <v/>
      </c>
      <c r="F199" s="13" t="str">
        <f>IF(ISBLANK('Sample Information'!U207),"Not provided",'Sample Information'!U207)</f>
        <v>Not provided</v>
      </c>
      <c r="V199" s="70" t="str">
        <f t="shared" si="59"/>
        <v/>
      </c>
      <c r="W1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9" s="63"/>
      <c r="AN199" s="22"/>
      <c r="AO199" s="22"/>
      <c r="AP199" s="22"/>
      <c r="BF199" s="70" t="str">
        <f t="shared" si="51"/>
        <v/>
      </c>
      <c r="BJ199" s="71" t="str">
        <f t="shared" si="52"/>
        <v/>
      </c>
      <c r="BK199" s="71" t="str">
        <f t="shared" si="60"/>
        <v/>
      </c>
      <c r="BL199" s="71" t="str">
        <f t="shared" si="61"/>
        <v/>
      </c>
      <c r="BU199" s="74" t="str">
        <f t="shared" si="53"/>
        <v/>
      </c>
      <c r="BV199" s="74" t="str">
        <f t="shared" si="54"/>
        <v/>
      </c>
      <c r="BW199" s="74" t="str">
        <f t="shared" si="55"/>
        <v/>
      </c>
      <c r="BX199" s="243"/>
      <c r="BY199" s="244"/>
      <c r="CP199" s="63"/>
      <c r="CQ199" s="22"/>
      <c r="CR199" s="22"/>
      <c r="CS199" s="64"/>
      <c r="DI199" s="34" t="str">
        <f t="shared" si="62"/>
        <v/>
      </c>
      <c r="DP199" s="18" t="str">
        <f t="shared" si="63"/>
        <v/>
      </c>
      <c r="DQ199" s="14" t="str">
        <f t="shared" si="56"/>
        <v/>
      </c>
      <c r="DR199" s="19" t="str">
        <f t="shared" si="57"/>
        <v/>
      </c>
      <c r="DS199" s="265" t="str">
        <f>IFERROR(LOOKUP(B199,#REF!,#REF!),"")</f>
        <v/>
      </c>
      <c r="DT199" s="294"/>
      <c r="DU199" s="25" t="str">
        <f t="shared" si="58"/>
        <v/>
      </c>
      <c r="DV199" s="25" t="str">
        <f t="shared" si="64"/>
        <v/>
      </c>
      <c r="DW199" s="31" t="str">
        <f t="shared" si="65"/>
        <v/>
      </c>
    </row>
    <row r="200" spans="1:127" x14ac:dyDescent="0.3">
      <c r="A200" s="264">
        <v>198</v>
      </c>
      <c r="B200" s="12" t="str">
        <f>IF(C200="","",'Critical Info &amp; Checklist'!$G$11&amp;"_"&amp;TEXT('New Data Sheet'!A200,"000")&amp;IF(ISBLANK('Sample Information'!C208),"","_"&amp;'Sample Information'!C208)&amp;IF(ISBLANK('Sample Information'!D208),"","_"&amp;'Sample Information'!D208)&amp;"_"&amp;C200)</f>
        <v/>
      </c>
      <c r="C200" s="24" t="str">
        <f>IF(ISBLANK('Sample Information'!B208),"",'Sample Information'!B208)</f>
        <v/>
      </c>
      <c r="D200" s="13" t="str">
        <f>IF(ISBLANK('Sample Information'!E208),"",'Sample Information'!E208)</f>
        <v/>
      </c>
      <c r="E200" s="13" t="str">
        <f>IF(ISBLANK('Sample Information'!D208),"",'Sample Information'!D208)</f>
        <v/>
      </c>
      <c r="F200" s="13" t="str">
        <f>IF(ISBLANK('Sample Information'!U208),"Not provided",'Sample Information'!U208)</f>
        <v>Not provided</v>
      </c>
      <c r="V200" s="70" t="str">
        <f t="shared" si="59"/>
        <v/>
      </c>
      <c r="W2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0" s="63"/>
      <c r="AN200" s="22"/>
      <c r="AO200" s="22"/>
      <c r="AP200" s="22"/>
      <c r="BF200" s="70" t="str">
        <f t="shared" si="51"/>
        <v/>
      </c>
      <c r="BJ200" s="71" t="str">
        <f t="shared" si="52"/>
        <v/>
      </c>
      <c r="BK200" s="71" t="str">
        <f t="shared" si="60"/>
        <v/>
      </c>
      <c r="BL200" s="71" t="str">
        <f t="shared" si="61"/>
        <v/>
      </c>
      <c r="BU200" s="74" t="str">
        <f t="shared" si="53"/>
        <v/>
      </c>
      <c r="BV200" s="74" t="str">
        <f t="shared" si="54"/>
        <v/>
      </c>
      <c r="BW200" s="74" t="str">
        <f t="shared" si="55"/>
        <v/>
      </c>
      <c r="BX200" s="243"/>
      <c r="BY200" s="244"/>
      <c r="CP200" s="63"/>
      <c r="CQ200" s="22"/>
      <c r="CR200" s="22"/>
      <c r="CS200" s="64"/>
      <c r="DI200" s="34" t="str">
        <f t="shared" si="62"/>
        <v/>
      </c>
      <c r="DP200" s="18" t="str">
        <f t="shared" si="63"/>
        <v/>
      </c>
      <c r="DQ200" s="14" t="str">
        <f t="shared" si="56"/>
        <v/>
      </c>
      <c r="DR200" s="19" t="str">
        <f t="shared" si="57"/>
        <v/>
      </c>
      <c r="DS200" s="265" t="str">
        <f>IFERROR(LOOKUP(B200,#REF!,#REF!),"")</f>
        <v/>
      </c>
      <c r="DT200" s="294"/>
      <c r="DU200" s="25" t="str">
        <f t="shared" si="58"/>
        <v/>
      </c>
      <c r="DV200" s="25" t="str">
        <f t="shared" si="64"/>
        <v/>
      </c>
      <c r="DW200" s="31" t="str">
        <f t="shared" si="65"/>
        <v/>
      </c>
    </row>
    <row r="201" spans="1:127" x14ac:dyDescent="0.3">
      <c r="A201" s="264">
        <v>199</v>
      </c>
      <c r="B201" s="12" t="str">
        <f>IF(C201="","",'Critical Info &amp; Checklist'!$G$11&amp;"_"&amp;TEXT('New Data Sheet'!A201,"000")&amp;IF(ISBLANK('Sample Information'!C209),"","_"&amp;'Sample Information'!C209)&amp;IF(ISBLANK('Sample Information'!D209),"","_"&amp;'Sample Information'!D209)&amp;"_"&amp;C201)</f>
        <v/>
      </c>
      <c r="C201" s="24" t="str">
        <f>IF(ISBLANK('Sample Information'!B209),"",'Sample Information'!B209)</f>
        <v/>
      </c>
      <c r="D201" s="13" t="str">
        <f>IF(ISBLANK('Sample Information'!E209),"",'Sample Information'!E209)</f>
        <v/>
      </c>
      <c r="E201" s="13" t="str">
        <f>IF(ISBLANK('Sample Information'!D209),"",'Sample Information'!D209)</f>
        <v/>
      </c>
      <c r="F201" s="13" t="str">
        <f>IF(ISBLANK('Sample Information'!U209),"Not provided",'Sample Information'!U209)</f>
        <v>Not provided</v>
      </c>
      <c r="V201" s="70" t="str">
        <f t="shared" si="59"/>
        <v/>
      </c>
      <c r="W2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1" s="63"/>
      <c r="AN201" s="22"/>
      <c r="AO201" s="22"/>
      <c r="AP201" s="22"/>
      <c r="BF201" s="70" t="str">
        <f t="shared" si="51"/>
        <v/>
      </c>
      <c r="BJ201" s="71" t="str">
        <f t="shared" si="52"/>
        <v/>
      </c>
      <c r="BK201" s="71" t="str">
        <f t="shared" si="60"/>
        <v/>
      </c>
      <c r="BL201" s="71" t="str">
        <f t="shared" si="61"/>
        <v/>
      </c>
      <c r="BU201" s="74" t="str">
        <f t="shared" si="53"/>
        <v/>
      </c>
      <c r="BV201" s="74" t="str">
        <f t="shared" si="54"/>
        <v/>
      </c>
      <c r="BW201" s="74" t="str">
        <f t="shared" si="55"/>
        <v/>
      </c>
      <c r="BX201" s="243"/>
      <c r="BY201" s="244"/>
      <c r="CP201" s="63"/>
      <c r="CQ201" s="22"/>
      <c r="CR201" s="22"/>
      <c r="CS201" s="64"/>
      <c r="DI201" s="34" t="str">
        <f t="shared" si="62"/>
        <v/>
      </c>
      <c r="DP201" s="18" t="str">
        <f t="shared" si="63"/>
        <v/>
      </c>
      <c r="DQ201" s="14" t="str">
        <f t="shared" si="56"/>
        <v/>
      </c>
      <c r="DR201" s="19" t="str">
        <f t="shared" si="57"/>
        <v/>
      </c>
      <c r="DS201" s="265" t="str">
        <f>IFERROR(LOOKUP(B201,#REF!,#REF!),"")</f>
        <v/>
      </c>
      <c r="DT201" s="294"/>
      <c r="DU201" s="25" t="str">
        <f t="shared" si="58"/>
        <v/>
      </c>
      <c r="DV201" s="25" t="str">
        <f t="shared" si="64"/>
        <v/>
      </c>
      <c r="DW201" s="31" t="str">
        <f t="shared" si="65"/>
        <v/>
      </c>
    </row>
    <row r="202" spans="1:127" x14ac:dyDescent="0.3">
      <c r="A202" s="264">
        <v>200</v>
      </c>
      <c r="B202" s="12" t="str">
        <f>IF(C202="","",'Critical Info &amp; Checklist'!$G$11&amp;"_"&amp;TEXT('New Data Sheet'!A202,"000")&amp;IF(ISBLANK('Sample Information'!C210),"","_"&amp;'Sample Information'!C210)&amp;IF(ISBLANK('Sample Information'!D210),"","_"&amp;'Sample Information'!D210)&amp;"_"&amp;C202)</f>
        <v/>
      </c>
      <c r="C202" s="24" t="str">
        <f>IF(ISBLANK('Sample Information'!B210),"",'Sample Information'!B210)</f>
        <v/>
      </c>
      <c r="D202" s="13" t="str">
        <f>IF(ISBLANK('Sample Information'!E210),"",'Sample Information'!E210)</f>
        <v/>
      </c>
      <c r="E202" s="13" t="str">
        <f>IF(ISBLANK('Sample Information'!D210),"",'Sample Information'!D210)</f>
        <v/>
      </c>
      <c r="F202" s="13" t="str">
        <f>IF(ISBLANK('Sample Information'!U210),"Not provided",'Sample Information'!U210)</f>
        <v>Not provided</v>
      </c>
      <c r="V202" s="70" t="str">
        <f t="shared" si="59"/>
        <v/>
      </c>
      <c r="W2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2" s="63"/>
      <c r="AN202" s="22"/>
      <c r="AO202" s="22"/>
      <c r="AP202" s="22"/>
      <c r="BF202" s="70" t="str">
        <f t="shared" si="51"/>
        <v/>
      </c>
      <c r="BJ202" s="71" t="str">
        <f t="shared" si="52"/>
        <v/>
      </c>
      <c r="BK202" s="71" t="str">
        <f t="shared" si="60"/>
        <v/>
      </c>
      <c r="BL202" s="71" t="str">
        <f t="shared" si="61"/>
        <v/>
      </c>
      <c r="BU202" s="74" t="str">
        <f t="shared" si="53"/>
        <v/>
      </c>
      <c r="BV202" s="74" t="str">
        <f t="shared" si="54"/>
        <v/>
      </c>
      <c r="BW202" s="74" t="str">
        <f t="shared" si="55"/>
        <v/>
      </c>
      <c r="BX202" s="243"/>
      <c r="BY202" s="244"/>
      <c r="CP202" s="63"/>
      <c r="CQ202" s="22"/>
      <c r="CR202" s="22"/>
      <c r="CS202" s="64"/>
      <c r="DI202" s="34" t="str">
        <f t="shared" si="62"/>
        <v/>
      </c>
      <c r="DP202" s="18" t="str">
        <f t="shared" si="63"/>
        <v/>
      </c>
      <c r="DQ202" s="14" t="str">
        <f t="shared" si="56"/>
        <v/>
      </c>
      <c r="DR202" s="19" t="str">
        <f t="shared" si="57"/>
        <v/>
      </c>
      <c r="DS202" s="265" t="str">
        <f>IFERROR(LOOKUP(B202,#REF!,#REF!),"")</f>
        <v/>
      </c>
      <c r="DT202" s="294"/>
      <c r="DU202" s="25" t="str">
        <f t="shared" si="58"/>
        <v/>
      </c>
      <c r="DV202" s="25" t="str">
        <f t="shared" si="64"/>
        <v/>
      </c>
      <c r="DW202" s="31" t="str">
        <f t="shared" si="65"/>
        <v/>
      </c>
    </row>
    <row r="203" spans="1:127" x14ac:dyDescent="0.3">
      <c r="A203" s="264">
        <v>201</v>
      </c>
      <c r="B203" s="12" t="str">
        <f>IF(C203="","",'Critical Info &amp; Checklist'!$G$11&amp;"_"&amp;TEXT('New Data Sheet'!A203,"000")&amp;IF(ISBLANK('Sample Information'!C211),"","_"&amp;'Sample Information'!C211)&amp;IF(ISBLANK('Sample Information'!D211),"","_"&amp;'Sample Information'!D211)&amp;"_"&amp;C203)</f>
        <v/>
      </c>
      <c r="C203" s="24" t="str">
        <f>IF(ISBLANK('Sample Information'!B211),"",'Sample Information'!B211)</f>
        <v/>
      </c>
      <c r="D203" s="13" t="str">
        <f>IF(ISBLANK('Sample Information'!E211),"",'Sample Information'!E211)</f>
        <v/>
      </c>
      <c r="E203" s="13" t="str">
        <f>IF(ISBLANK('Sample Information'!D211),"",'Sample Information'!D211)</f>
        <v/>
      </c>
      <c r="F203" s="13" t="str">
        <f>IF(ISBLANK('Sample Information'!U211),"Not provided",'Sample Information'!U211)</f>
        <v>Not provided</v>
      </c>
      <c r="V203" s="70" t="str">
        <f t="shared" si="59"/>
        <v/>
      </c>
      <c r="W2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3" s="63"/>
      <c r="AN203" s="22"/>
      <c r="AO203" s="22"/>
      <c r="AP203" s="22"/>
      <c r="BF203" s="70" t="str">
        <f t="shared" si="51"/>
        <v/>
      </c>
      <c r="BJ203" s="71" t="str">
        <f t="shared" si="52"/>
        <v/>
      </c>
      <c r="BK203" s="71" t="str">
        <f t="shared" si="60"/>
        <v/>
      </c>
      <c r="BL203" s="71" t="str">
        <f t="shared" si="61"/>
        <v/>
      </c>
      <c r="BU203" s="74" t="str">
        <f t="shared" si="53"/>
        <v/>
      </c>
      <c r="BV203" s="74" t="str">
        <f t="shared" si="54"/>
        <v/>
      </c>
      <c r="BW203" s="74" t="str">
        <f t="shared" si="55"/>
        <v/>
      </c>
      <c r="BX203" s="243"/>
      <c r="BY203" s="244"/>
      <c r="CP203" s="63"/>
      <c r="CQ203" s="22"/>
      <c r="CR203" s="22"/>
      <c r="CS203" s="64"/>
      <c r="DI203" s="34" t="str">
        <f t="shared" si="62"/>
        <v/>
      </c>
      <c r="DP203" s="18" t="str">
        <f t="shared" si="63"/>
        <v/>
      </c>
      <c r="DQ203" s="14" t="str">
        <f t="shared" si="56"/>
        <v/>
      </c>
      <c r="DR203" s="19" t="str">
        <f t="shared" si="57"/>
        <v/>
      </c>
      <c r="DS203" s="265" t="str">
        <f>IFERROR(LOOKUP(B203,#REF!,#REF!),"")</f>
        <v/>
      </c>
      <c r="DT203" s="294"/>
      <c r="DU203" s="25" t="str">
        <f t="shared" si="58"/>
        <v/>
      </c>
      <c r="DV203" s="25" t="str">
        <f t="shared" si="64"/>
        <v/>
      </c>
      <c r="DW203" s="31" t="str">
        <f t="shared" si="65"/>
        <v/>
      </c>
    </row>
    <row r="204" spans="1:127" x14ac:dyDescent="0.3">
      <c r="A204" s="264">
        <v>202</v>
      </c>
      <c r="B204" s="12" t="str">
        <f>IF(C204="","",'Critical Info &amp; Checklist'!$G$11&amp;"_"&amp;TEXT('New Data Sheet'!A204,"000")&amp;IF(ISBLANK('Sample Information'!C212),"","_"&amp;'Sample Information'!C212)&amp;IF(ISBLANK('Sample Information'!D212),"","_"&amp;'Sample Information'!D212)&amp;"_"&amp;C204)</f>
        <v/>
      </c>
      <c r="C204" s="24" t="str">
        <f>IF(ISBLANK('Sample Information'!B212),"",'Sample Information'!B212)</f>
        <v/>
      </c>
      <c r="D204" s="13" t="str">
        <f>IF(ISBLANK('Sample Information'!E212),"",'Sample Information'!E212)</f>
        <v/>
      </c>
      <c r="E204" s="13" t="str">
        <f>IF(ISBLANK('Sample Information'!D212),"",'Sample Information'!D212)</f>
        <v/>
      </c>
      <c r="F204" s="13" t="str">
        <f>IF(ISBLANK('Sample Information'!U212),"Not provided",'Sample Information'!U212)</f>
        <v>Not provided</v>
      </c>
      <c r="V204" s="70" t="str">
        <f t="shared" si="59"/>
        <v/>
      </c>
      <c r="W2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4" s="63"/>
      <c r="AN204" s="22"/>
      <c r="AO204" s="22"/>
      <c r="AP204" s="22"/>
      <c r="BF204" s="70" t="str">
        <f t="shared" si="51"/>
        <v/>
      </c>
      <c r="BJ204" s="71" t="str">
        <f t="shared" si="52"/>
        <v/>
      </c>
      <c r="BK204" s="71" t="str">
        <f t="shared" si="60"/>
        <v/>
      </c>
      <c r="BL204" s="71" t="str">
        <f t="shared" si="61"/>
        <v/>
      </c>
      <c r="BU204" s="74" t="str">
        <f t="shared" si="53"/>
        <v/>
      </c>
      <c r="BV204" s="74" t="str">
        <f t="shared" si="54"/>
        <v/>
      </c>
      <c r="BW204" s="74" t="str">
        <f t="shared" si="55"/>
        <v/>
      </c>
      <c r="BX204" s="243"/>
      <c r="BY204" s="244"/>
      <c r="CP204" s="63"/>
      <c r="CQ204" s="22"/>
      <c r="CR204" s="22"/>
      <c r="CS204" s="64"/>
      <c r="DI204" s="34" t="str">
        <f t="shared" si="62"/>
        <v/>
      </c>
      <c r="DP204" s="18" t="str">
        <f t="shared" si="63"/>
        <v/>
      </c>
      <c r="DQ204" s="14" t="str">
        <f t="shared" si="56"/>
        <v/>
      </c>
      <c r="DR204" s="19" t="str">
        <f t="shared" si="57"/>
        <v/>
      </c>
      <c r="DS204" s="265" t="str">
        <f>IFERROR(LOOKUP(B204,#REF!,#REF!),"")</f>
        <v/>
      </c>
      <c r="DT204" s="294"/>
      <c r="DU204" s="25" t="str">
        <f t="shared" si="58"/>
        <v/>
      </c>
      <c r="DV204" s="25" t="str">
        <f t="shared" si="64"/>
        <v/>
      </c>
      <c r="DW204" s="31" t="str">
        <f t="shared" si="65"/>
        <v/>
      </c>
    </row>
    <row r="205" spans="1:127" x14ac:dyDescent="0.3">
      <c r="A205" s="264">
        <v>203</v>
      </c>
      <c r="B205" s="12" t="str">
        <f>IF(C205="","",'Critical Info &amp; Checklist'!$G$11&amp;"_"&amp;TEXT('New Data Sheet'!A205,"000")&amp;IF(ISBLANK('Sample Information'!C213),"","_"&amp;'Sample Information'!C213)&amp;IF(ISBLANK('Sample Information'!D213),"","_"&amp;'Sample Information'!D213)&amp;"_"&amp;C205)</f>
        <v/>
      </c>
      <c r="C205" s="24" t="str">
        <f>IF(ISBLANK('Sample Information'!B213),"",'Sample Information'!B213)</f>
        <v/>
      </c>
      <c r="D205" s="13" t="str">
        <f>IF(ISBLANK('Sample Information'!E213),"",'Sample Information'!E213)</f>
        <v/>
      </c>
      <c r="E205" s="13" t="str">
        <f>IF(ISBLANK('Sample Information'!D213),"",'Sample Information'!D213)</f>
        <v/>
      </c>
      <c r="F205" s="13" t="str">
        <f>IF(ISBLANK('Sample Information'!U213),"Not provided",'Sample Information'!U213)</f>
        <v>Not provided</v>
      </c>
      <c r="V205" s="70" t="str">
        <f t="shared" si="59"/>
        <v/>
      </c>
      <c r="W2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5" s="63"/>
      <c r="AN205" s="22"/>
      <c r="AO205" s="22"/>
      <c r="AP205" s="22"/>
      <c r="BF205" s="70" t="str">
        <f t="shared" si="51"/>
        <v/>
      </c>
      <c r="BJ205" s="71" t="str">
        <f t="shared" si="52"/>
        <v/>
      </c>
      <c r="BK205" s="71" t="str">
        <f t="shared" si="60"/>
        <v/>
      </c>
      <c r="BL205" s="71" t="str">
        <f t="shared" si="61"/>
        <v/>
      </c>
      <c r="BU205" s="74" t="str">
        <f t="shared" si="53"/>
        <v/>
      </c>
      <c r="BV205" s="74" t="str">
        <f t="shared" si="54"/>
        <v/>
      </c>
      <c r="BW205" s="74" t="str">
        <f t="shared" si="55"/>
        <v/>
      </c>
      <c r="BX205" s="243"/>
      <c r="BY205" s="244"/>
      <c r="CP205" s="63"/>
      <c r="CQ205" s="22"/>
      <c r="CR205" s="22"/>
      <c r="CS205" s="64"/>
      <c r="DI205" s="34" t="str">
        <f t="shared" si="62"/>
        <v/>
      </c>
      <c r="DP205" s="18" t="str">
        <f t="shared" si="63"/>
        <v/>
      </c>
      <c r="DQ205" s="14" t="str">
        <f t="shared" si="56"/>
        <v/>
      </c>
      <c r="DR205" s="19" t="str">
        <f t="shared" si="57"/>
        <v/>
      </c>
      <c r="DS205" s="265" t="str">
        <f>IFERROR(LOOKUP(B205,#REF!,#REF!),"")</f>
        <v/>
      </c>
      <c r="DT205" s="294"/>
      <c r="DU205" s="25" t="str">
        <f t="shared" si="58"/>
        <v/>
      </c>
      <c r="DV205" s="25" t="str">
        <f t="shared" si="64"/>
        <v/>
      </c>
      <c r="DW205" s="31" t="str">
        <f t="shared" si="65"/>
        <v/>
      </c>
    </row>
    <row r="206" spans="1:127" x14ac:dyDescent="0.3">
      <c r="A206" s="264">
        <v>204</v>
      </c>
      <c r="B206" s="12" t="str">
        <f>IF(C206="","",'Critical Info &amp; Checklist'!$G$11&amp;"_"&amp;TEXT('New Data Sheet'!A206,"000")&amp;IF(ISBLANK('Sample Information'!C214),"","_"&amp;'Sample Information'!C214)&amp;IF(ISBLANK('Sample Information'!D214),"","_"&amp;'Sample Information'!D214)&amp;"_"&amp;C206)</f>
        <v/>
      </c>
      <c r="C206" s="24" t="str">
        <f>IF(ISBLANK('Sample Information'!B214),"",'Sample Information'!B214)</f>
        <v/>
      </c>
      <c r="D206" s="13" t="str">
        <f>IF(ISBLANK('Sample Information'!E214),"",'Sample Information'!E214)</f>
        <v/>
      </c>
      <c r="E206" s="13" t="str">
        <f>IF(ISBLANK('Sample Information'!D214),"",'Sample Information'!D214)</f>
        <v/>
      </c>
      <c r="F206" s="13" t="str">
        <f>IF(ISBLANK('Sample Information'!U214),"Not provided",'Sample Information'!U214)</f>
        <v>Not provided</v>
      </c>
      <c r="V206" s="70" t="str">
        <f t="shared" si="59"/>
        <v/>
      </c>
      <c r="W2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6" s="63"/>
      <c r="AN206" s="22"/>
      <c r="AO206" s="22"/>
      <c r="AP206" s="22"/>
      <c r="BF206" s="70" t="str">
        <f t="shared" si="51"/>
        <v/>
      </c>
      <c r="BJ206" s="71" t="str">
        <f t="shared" si="52"/>
        <v/>
      </c>
      <c r="BK206" s="71" t="str">
        <f t="shared" si="60"/>
        <v/>
      </c>
      <c r="BL206" s="71" t="str">
        <f t="shared" si="61"/>
        <v/>
      </c>
      <c r="BU206" s="74" t="str">
        <f t="shared" si="53"/>
        <v/>
      </c>
      <c r="BV206" s="74" t="str">
        <f t="shared" si="54"/>
        <v/>
      </c>
      <c r="BW206" s="74" t="str">
        <f t="shared" si="55"/>
        <v/>
      </c>
      <c r="BX206" s="243"/>
      <c r="BY206" s="244"/>
      <c r="CP206" s="63"/>
      <c r="CQ206" s="22"/>
      <c r="CR206" s="22"/>
      <c r="CS206" s="64"/>
      <c r="DI206" s="34" t="str">
        <f t="shared" si="62"/>
        <v/>
      </c>
      <c r="DP206" s="18" t="str">
        <f t="shared" si="63"/>
        <v/>
      </c>
      <c r="DQ206" s="14" t="str">
        <f t="shared" si="56"/>
        <v/>
      </c>
      <c r="DR206" s="19" t="str">
        <f t="shared" si="57"/>
        <v/>
      </c>
      <c r="DS206" s="265" t="str">
        <f>IFERROR(LOOKUP(B206,#REF!,#REF!),"")</f>
        <v/>
      </c>
      <c r="DT206" s="294"/>
      <c r="DU206" s="25" t="str">
        <f t="shared" si="58"/>
        <v/>
      </c>
      <c r="DV206" s="25" t="str">
        <f t="shared" si="64"/>
        <v/>
      </c>
      <c r="DW206" s="31" t="str">
        <f t="shared" si="65"/>
        <v/>
      </c>
    </row>
    <row r="207" spans="1:127" x14ac:dyDescent="0.3">
      <c r="A207" s="264">
        <v>205</v>
      </c>
      <c r="B207" s="12" t="str">
        <f>IF(C207="","",'Critical Info &amp; Checklist'!$G$11&amp;"_"&amp;TEXT('New Data Sheet'!A207,"000")&amp;IF(ISBLANK('Sample Information'!C215),"","_"&amp;'Sample Information'!C215)&amp;IF(ISBLANK('Sample Information'!D215),"","_"&amp;'Sample Information'!D215)&amp;"_"&amp;C207)</f>
        <v/>
      </c>
      <c r="C207" s="24" t="str">
        <f>IF(ISBLANK('Sample Information'!B215),"",'Sample Information'!B215)</f>
        <v/>
      </c>
      <c r="D207" s="13" t="str">
        <f>IF(ISBLANK('Sample Information'!E215),"",'Sample Information'!E215)</f>
        <v/>
      </c>
      <c r="E207" s="13" t="str">
        <f>IF(ISBLANK('Sample Information'!D215),"",'Sample Information'!D215)</f>
        <v/>
      </c>
      <c r="F207" s="13" t="str">
        <f>IF(ISBLANK('Sample Information'!U215),"Not provided",'Sample Information'!U215)</f>
        <v>Not provided</v>
      </c>
      <c r="V207" s="70" t="str">
        <f t="shared" si="59"/>
        <v/>
      </c>
      <c r="W2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7" s="63"/>
      <c r="AN207" s="22"/>
      <c r="AO207" s="22"/>
      <c r="AP207" s="22"/>
      <c r="BF207" s="70" t="str">
        <f t="shared" si="51"/>
        <v/>
      </c>
      <c r="BJ207" s="71" t="str">
        <f t="shared" si="52"/>
        <v/>
      </c>
      <c r="BK207" s="71" t="str">
        <f t="shared" si="60"/>
        <v/>
      </c>
      <c r="BL207" s="71" t="str">
        <f t="shared" si="61"/>
        <v/>
      </c>
      <c r="BU207" s="74" t="str">
        <f t="shared" si="53"/>
        <v/>
      </c>
      <c r="BV207" s="74" t="str">
        <f t="shared" si="54"/>
        <v/>
      </c>
      <c r="BW207" s="74" t="str">
        <f t="shared" si="55"/>
        <v/>
      </c>
      <c r="BX207" s="243"/>
      <c r="BY207" s="244"/>
      <c r="CP207" s="63"/>
      <c r="CQ207" s="22"/>
      <c r="CR207" s="22"/>
      <c r="CS207" s="64"/>
      <c r="DI207" s="34" t="str">
        <f t="shared" si="62"/>
        <v/>
      </c>
      <c r="DP207" s="18" t="str">
        <f t="shared" si="63"/>
        <v/>
      </c>
      <c r="DQ207" s="14" t="str">
        <f t="shared" si="56"/>
        <v/>
      </c>
      <c r="DR207" s="19" t="str">
        <f t="shared" si="57"/>
        <v/>
      </c>
      <c r="DS207" s="265" t="str">
        <f>IFERROR(LOOKUP(B207,#REF!,#REF!),"")</f>
        <v/>
      </c>
      <c r="DT207" s="294"/>
      <c r="DU207" s="25" t="str">
        <f t="shared" si="58"/>
        <v/>
      </c>
      <c r="DV207" s="25" t="str">
        <f t="shared" si="64"/>
        <v/>
      </c>
      <c r="DW207" s="31" t="str">
        <f t="shared" si="65"/>
        <v/>
      </c>
    </row>
    <row r="208" spans="1:127" x14ac:dyDescent="0.3">
      <c r="A208" s="264">
        <v>206</v>
      </c>
      <c r="B208" s="12" t="str">
        <f>IF(C208="","",'Critical Info &amp; Checklist'!$G$11&amp;"_"&amp;TEXT('New Data Sheet'!A208,"000")&amp;IF(ISBLANK('Sample Information'!C216),"","_"&amp;'Sample Information'!C216)&amp;IF(ISBLANK('Sample Information'!D216),"","_"&amp;'Sample Information'!D216)&amp;"_"&amp;C208)</f>
        <v/>
      </c>
      <c r="C208" s="24" t="str">
        <f>IF(ISBLANK('Sample Information'!B216),"",'Sample Information'!B216)</f>
        <v/>
      </c>
      <c r="D208" s="13" t="str">
        <f>IF(ISBLANK('Sample Information'!E216),"",'Sample Information'!E216)</f>
        <v/>
      </c>
      <c r="E208" s="13" t="str">
        <f>IF(ISBLANK('Sample Information'!D216),"",'Sample Information'!D216)</f>
        <v/>
      </c>
      <c r="F208" s="13" t="str">
        <f>IF(ISBLANK('Sample Information'!U216),"Not provided",'Sample Information'!U216)</f>
        <v>Not provided</v>
      </c>
      <c r="V208" s="70" t="str">
        <f t="shared" si="59"/>
        <v/>
      </c>
      <c r="W2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8" s="63"/>
      <c r="AN208" s="22"/>
      <c r="AO208" s="22"/>
      <c r="AP208" s="22"/>
      <c r="BF208" s="70" t="str">
        <f t="shared" si="51"/>
        <v/>
      </c>
      <c r="BJ208" s="71" t="str">
        <f t="shared" si="52"/>
        <v/>
      </c>
      <c r="BK208" s="71" t="str">
        <f t="shared" si="60"/>
        <v/>
      </c>
      <c r="BL208" s="71" t="str">
        <f t="shared" si="61"/>
        <v/>
      </c>
      <c r="BU208" s="74" t="str">
        <f t="shared" si="53"/>
        <v/>
      </c>
      <c r="BV208" s="74" t="str">
        <f t="shared" si="54"/>
        <v/>
      </c>
      <c r="BW208" s="74" t="str">
        <f t="shared" si="55"/>
        <v/>
      </c>
      <c r="BX208" s="243"/>
      <c r="BY208" s="244"/>
      <c r="CP208" s="63"/>
      <c r="CQ208" s="22"/>
      <c r="CR208" s="22"/>
      <c r="CS208" s="64"/>
      <c r="DI208" s="34" t="str">
        <f t="shared" si="62"/>
        <v/>
      </c>
      <c r="DP208" s="18" t="str">
        <f t="shared" si="63"/>
        <v/>
      </c>
      <c r="DQ208" s="14" t="str">
        <f t="shared" si="56"/>
        <v/>
      </c>
      <c r="DR208" s="19" t="str">
        <f t="shared" si="57"/>
        <v/>
      </c>
      <c r="DS208" s="265" t="str">
        <f>IFERROR(LOOKUP(B208,#REF!,#REF!),"")</f>
        <v/>
      </c>
      <c r="DT208" s="294"/>
      <c r="DU208" s="25" t="str">
        <f t="shared" si="58"/>
        <v/>
      </c>
      <c r="DV208" s="25" t="str">
        <f t="shared" si="64"/>
        <v/>
      </c>
      <c r="DW208" s="31" t="str">
        <f t="shared" si="65"/>
        <v/>
      </c>
    </row>
    <row r="209" spans="1:127" x14ac:dyDescent="0.3">
      <c r="A209" s="264">
        <v>207</v>
      </c>
      <c r="B209" s="12" t="str">
        <f>IF(C209="","",'Critical Info &amp; Checklist'!$G$11&amp;"_"&amp;TEXT('New Data Sheet'!A209,"000")&amp;IF(ISBLANK('Sample Information'!C217),"","_"&amp;'Sample Information'!C217)&amp;IF(ISBLANK('Sample Information'!D217),"","_"&amp;'Sample Information'!D217)&amp;"_"&amp;C209)</f>
        <v/>
      </c>
      <c r="C209" s="24" t="str">
        <f>IF(ISBLANK('Sample Information'!B217),"",'Sample Information'!B217)</f>
        <v/>
      </c>
      <c r="D209" s="13" t="str">
        <f>IF(ISBLANK('Sample Information'!E217),"",'Sample Information'!E217)</f>
        <v/>
      </c>
      <c r="E209" s="13" t="str">
        <f>IF(ISBLANK('Sample Information'!D217),"",'Sample Information'!D217)</f>
        <v/>
      </c>
      <c r="F209" s="13" t="str">
        <f>IF(ISBLANK('Sample Information'!U217),"Not provided",'Sample Information'!U217)</f>
        <v>Not provided</v>
      </c>
      <c r="V209" s="70" t="str">
        <f t="shared" si="59"/>
        <v/>
      </c>
      <c r="W2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9" s="63"/>
      <c r="AN209" s="22"/>
      <c r="AO209" s="22"/>
      <c r="AP209" s="22"/>
      <c r="BF209" s="70" t="str">
        <f t="shared" si="51"/>
        <v/>
      </c>
      <c r="BJ209" s="71" t="str">
        <f t="shared" si="52"/>
        <v/>
      </c>
      <c r="BK209" s="71" t="str">
        <f t="shared" si="60"/>
        <v/>
      </c>
      <c r="BL209" s="71" t="str">
        <f t="shared" si="61"/>
        <v/>
      </c>
      <c r="BU209" s="74" t="str">
        <f t="shared" si="53"/>
        <v/>
      </c>
      <c r="BV209" s="74" t="str">
        <f t="shared" si="54"/>
        <v/>
      </c>
      <c r="BW209" s="74" t="str">
        <f t="shared" si="55"/>
        <v/>
      </c>
      <c r="BX209" s="243"/>
      <c r="BY209" s="244"/>
      <c r="CP209" s="63"/>
      <c r="CQ209" s="22"/>
      <c r="CR209" s="22"/>
      <c r="CS209" s="64"/>
      <c r="DI209" s="34" t="str">
        <f t="shared" si="62"/>
        <v/>
      </c>
      <c r="DP209" s="18" t="str">
        <f t="shared" si="63"/>
        <v/>
      </c>
      <c r="DQ209" s="14" t="str">
        <f t="shared" si="56"/>
        <v/>
      </c>
      <c r="DR209" s="19" t="str">
        <f t="shared" si="57"/>
        <v/>
      </c>
      <c r="DS209" s="265" t="str">
        <f>IFERROR(LOOKUP(B209,#REF!,#REF!),"")</f>
        <v/>
      </c>
      <c r="DT209" s="294"/>
      <c r="DU209" s="25" t="str">
        <f t="shared" si="58"/>
        <v/>
      </c>
      <c r="DV209" s="25" t="str">
        <f t="shared" si="64"/>
        <v/>
      </c>
      <c r="DW209" s="31" t="str">
        <f t="shared" si="65"/>
        <v/>
      </c>
    </row>
    <row r="210" spans="1:127" x14ac:dyDescent="0.3">
      <c r="A210" s="264">
        <v>208</v>
      </c>
      <c r="B210" s="12" t="str">
        <f>IF(C210="","",'Critical Info &amp; Checklist'!$G$11&amp;"_"&amp;TEXT('New Data Sheet'!A210,"000")&amp;IF(ISBLANK('Sample Information'!C218),"","_"&amp;'Sample Information'!C218)&amp;IF(ISBLANK('Sample Information'!D218),"","_"&amp;'Sample Information'!D218)&amp;"_"&amp;C210)</f>
        <v/>
      </c>
      <c r="C210" s="24" t="str">
        <f>IF(ISBLANK('Sample Information'!B218),"",'Sample Information'!B218)</f>
        <v/>
      </c>
      <c r="D210" s="13" t="str">
        <f>IF(ISBLANK('Sample Information'!E218),"",'Sample Information'!E218)</f>
        <v/>
      </c>
      <c r="E210" s="13" t="str">
        <f>IF(ISBLANK('Sample Information'!D218),"",'Sample Information'!D218)</f>
        <v/>
      </c>
      <c r="F210" s="13" t="str">
        <f>IF(ISBLANK('Sample Information'!U218),"Not provided",'Sample Information'!U218)</f>
        <v>Not provided</v>
      </c>
      <c r="V210" s="70" t="str">
        <f t="shared" si="59"/>
        <v/>
      </c>
      <c r="W2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0" s="63"/>
      <c r="AN210" s="22"/>
      <c r="AO210" s="22"/>
      <c r="AP210" s="22"/>
      <c r="BF210" s="70" t="str">
        <f t="shared" si="51"/>
        <v/>
      </c>
      <c r="BJ210" s="71" t="str">
        <f t="shared" si="52"/>
        <v/>
      </c>
      <c r="BK210" s="71" t="str">
        <f t="shared" si="60"/>
        <v/>
      </c>
      <c r="BL210" s="71" t="str">
        <f t="shared" si="61"/>
        <v/>
      </c>
      <c r="BU210" s="74" t="str">
        <f t="shared" si="53"/>
        <v/>
      </c>
      <c r="BV210" s="74" t="str">
        <f t="shared" si="54"/>
        <v/>
      </c>
      <c r="BW210" s="74" t="str">
        <f t="shared" si="55"/>
        <v/>
      </c>
      <c r="BX210" s="243"/>
      <c r="BY210" s="244"/>
      <c r="CP210" s="63"/>
      <c r="CQ210" s="22"/>
      <c r="CR210" s="22"/>
      <c r="CS210" s="64"/>
      <c r="DI210" s="34" t="str">
        <f t="shared" si="62"/>
        <v/>
      </c>
      <c r="DP210" s="18" t="str">
        <f t="shared" si="63"/>
        <v/>
      </c>
      <c r="DQ210" s="14" t="str">
        <f t="shared" si="56"/>
        <v/>
      </c>
      <c r="DR210" s="19" t="str">
        <f t="shared" si="57"/>
        <v/>
      </c>
      <c r="DS210" s="265" t="str">
        <f>IFERROR(LOOKUP(B210,#REF!,#REF!),"")</f>
        <v/>
      </c>
      <c r="DT210" s="294"/>
      <c r="DU210" s="25" t="str">
        <f t="shared" si="58"/>
        <v/>
      </c>
      <c r="DV210" s="25" t="str">
        <f t="shared" si="64"/>
        <v/>
      </c>
      <c r="DW210" s="31" t="str">
        <f t="shared" si="65"/>
        <v/>
      </c>
    </row>
    <row r="211" spans="1:127" x14ac:dyDescent="0.3">
      <c r="A211" s="264">
        <v>209</v>
      </c>
      <c r="B211" s="12" t="str">
        <f>IF(C211="","",'Critical Info &amp; Checklist'!$G$11&amp;"_"&amp;TEXT('New Data Sheet'!A211,"000")&amp;IF(ISBLANK('Sample Information'!C219),"","_"&amp;'Sample Information'!C219)&amp;IF(ISBLANK('Sample Information'!D219),"","_"&amp;'Sample Information'!D219)&amp;"_"&amp;C211)</f>
        <v/>
      </c>
      <c r="C211" s="24" t="str">
        <f>IF(ISBLANK('Sample Information'!B219),"",'Sample Information'!B219)</f>
        <v/>
      </c>
      <c r="D211" s="13" t="str">
        <f>IF(ISBLANK('Sample Information'!E219),"",'Sample Information'!E219)</f>
        <v/>
      </c>
      <c r="E211" s="13" t="str">
        <f>IF(ISBLANK('Sample Information'!D219),"",'Sample Information'!D219)</f>
        <v/>
      </c>
      <c r="F211" s="13" t="str">
        <f>IF(ISBLANK('Sample Information'!U219),"Not provided",'Sample Information'!U219)</f>
        <v>Not provided</v>
      </c>
      <c r="V211" s="70" t="str">
        <f t="shared" si="59"/>
        <v/>
      </c>
      <c r="W2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1" s="63"/>
      <c r="AN211" s="22"/>
      <c r="AO211" s="22"/>
      <c r="AP211" s="22"/>
      <c r="BF211" s="70" t="str">
        <f t="shared" si="51"/>
        <v/>
      </c>
      <c r="BJ211" s="71" t="str">
        <f t="shared" si="52"/>
        <v/>
      </c>
      <c r="BK211" s="71" t="str">
        <f t="shared" si="60"/>
        <v/>
      </c>
      <c r="BL211" s="71" t="str">
        <f t="shared" si="61"/>
        <v/>
      </c>
      <c r="BU211" s="74" t="str">
        <f t="shared" si="53"/>
        <v/>
      </c>
      <c r="BV211" s="74" t="str">
        <f t="shared" si="54"/>
        <v/>
      </c>
      <c r="BW211" s="74" t="str">
        <f t="shared" si="55"/>
        <v/>
      </c>
      <c r="BX211" s="243"/>
      <c r="BY211" s="244"/>
      <c r="CP211" s="63"/>
      <c r="CQ211" s="22"/>
      <c r="CR211" s="22"/>
      <c r="CS211" s="64"/>
      <c r="DI211" s="34" t="str">
        <f t="shared" si="62"/>
        <v/>
      </c>
      <c r="DP211" s="18" t="str">
        <f t="shared" si="63"/>
        <v/>
      </c>
      <c r="DQ211" s="14" t="str">
        <f t="shared" si="56"/>
        <v/>
      </c>
      <c r="DR211" s="19" t="str">
        <f t="shared" si="57"/>
        <v/>
      </c>
      <c r="DS211" s="265" t="str">
        <f>IFERROR(LOOKUP(B211,#REF!,#REF!),"")</f>
        <v/>
      </c>
      <c r="DT211" s="294"/>
      <c r="DU211" s="25" t="str">
        <f t="shared" si="58"/>
        <v/>
      </c>
      <c r="DV211" s="25" t="str">
        <f t="shared" si="64"/>
        <v/>
      </c>
      <c r="DW211" s="31" t="str">
        <f t="shared" si="65"/>
        <v/>
      </c>
    </row>
    <row r="212" spans="1:127" x14ac:dyDescent="0.3">
      <c r="A212" s="264">
        <v>210</v>
      </c>
      <c r="B212" s="12" t="str">
        <f>IF(C212="","",'Critical Info &amp; Checklist'!$G$11&amp;"_"&amp;TEXT('New Data Sheet'!A212,"000")&amp;IF(ISBLANK('Sample Information'!C220),"","_"&amp;'Sample Information'!C220)&amp;IF(ISBLANK('Sample Information'!D220),"","_"&amp;'Sample Information'!D220)&amp;"_"&amp;C212)</f>
        <v/>
      </c>
      <c r="C212" s="24" t="str">
        <f>IF(ISBLANK('Sample Information'!B220),"",'Sample Information'!B220)</f>
        <v/>
      </c>
      <c r="D212" s="13" t="str">
        <f>IF(ISBLANK('Sample Information'!E220),"",'Sample Information'!E220)</f>
        <v/>
      </c>
      <c r="E212" s="13" t="str">
        <f>IF(ISBLANK('Sample Information'!D220),"",'Sample Information'!D220)</f>
        <v/>
      </c>
      <c r="F212" s="13" t="str">
        <f>IF(ISBLANK('Sample Information'!U220),"Not provided",'Sample Information'!U220)</f>
        <v>Not provided</v>
      </c>
      <c r="V212" s="70" t="str">
        <f t="shared" si="59"/>
        <v/>
      </c>
      <c r="W2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2" s="63"/>
      <c r="AN212" s="22"/>
      <c r="AO212" s="22"/>
      <c r="AP212" s="22"/>
      <c r="BF212" s="70" t="str">
        <f t="shared" si="51"/>
        <v/>
      </c>
      <c r="BJ212" s="71" t="str">
        <f t="shared" si="52"/>
        <v/>
      </c>
      <c r="BK212" s="71" t="str">
        <f t="shared" si="60"/>
        <v/>
      </c>
      <c r="BL212" s="71" t="str">
        <f t="shared" si="61"/>
        <v/>
      </c>
      <c r="BU212" s="74" t="str">
        <f t="shared" si="53"/>
        <v/>
      </c>
      <c r="BV212" s="74" t="str">
        <f t="shared" si="54"/>
        <v/>
      </c>
      <c r="BW212" s="74" t="str">
        <f t="shared" si="55"/>
        <v/>
      </c>
      <c r="BX212" s="243"/>
      <c r="BY212" s="244"/>
      <c r="CP212" s="63"/>
      <c r="CQ212" s="22"/>
      <c r="CR212" s="22"/>
      <c r="CS212" s="64"/>
      <c r="DI212" s="34" t="str">
        <f t="shared" si="62"/>
        <v/>
      </c>
      <c r="DP212" s="18" t="str">
        <f t="shared" si="63"/>
        <v/>
      </c>
      <c r="DQ212" s="14" t="str">
        <f t="shared" si="56"/>
        <v/>
      </c>
      <c r="DR212" s="19" t="str">
        <f t="shared" si="57"/>
        <v/>
      </c>
      <c r="DS212" s="265" t="str">
        <f>IFERROR(LOOKUP(B212,#REF!,#REF!),"")</f>
        <v/>
      </c>
      <c r="DT212" s="294"/>
      <c r="DU212" s="25" t="str">
        <f t="shared" si="58"/>
        <v/>
      </c>
      <c r="DV212" s="25" t="str">
        <f t="shared" si="64"/>
        <v/>
      </c>
      <c r="DW212" s="31" t="str">
        <f t="shared" si="65"/>
        <v/>
      </c>
    </row>
    <row r="213" spans="1:127" x14ac:dyDescent="0.3">
      <c r="A213" s="264">
        <v>211</v>
      </c>
      <c r="B213" s="12" t="str">
        <f>IF(C213="","",'Critical Info &amp; Checklist'!$G$11&amp;"_"&amp;TEXT('New Data Sheet'!A213,"000")&amp;IF(ISBLANK('Sample Information'!C221),"","_"&amp;'Sample Information'!C221)&amp;IF(ISBLANK('Sample Information'!D221),"","_"&amp;'Sample Information'!D221)&amp;"_"&amp;C213)</f>
        <v/>
      </c>
      <c r="C213" s="24" t="str">
        <f>IF(ISBLANK('Sample Information'!B221),"",'Sample Information'!B221)</f>
        <v/>
      </c>
      <c r="D213" s="13" t="str">
        <f>IF(ISBLANK('Sample Information'!E221),"",'Sample Information'!E221)</f>
        <v/>
      </c>
      <c r="E213" s="13" t="str">
        <f>IF(ISBLANK('Sample Information'!D221),"",'Sample Information'!D221)</f>
        <v/>
      </c>
      <c r="F213" s="13" t="str">
        <f>IF(ISBLANK('Sample Information'!U221),"Not provided",'Sample Information'!U221)</f>
        <v>Not provided</v>
      </c>
      <c r="V213" s="70" t="str">
        <f t="shared" si="59"/>
        <v/>
      </c>
      <c r="W2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3" s="63"/>
      <c r="AN213" s="22"/>
      <c r="AO213" s="22"/>
      <c r="AP213" s="22"/>
      <c r="BF213" s="70" t="str">
        <f t="shared" si="51"/>
        <v/>
      </c>
      <c r="BJ213" s="71" t="str">
        <f t="shared" si="52"/>
        <v/>
      </c>
      <c r="BK213" s="71" t="str">
        <f t="shared" si="60"/>
        <v/>
      </c>
      <c r="BL213" s="71" t="str">
        <f t="shared" si="61"/>
        <v/>
      </c>
      <c r="BU213" s="74" t="str">
        <f t="shared" si="53"/>
        <v/>
      </c>
      <c r="BV213" s="74" t="str">
        <f t="shared" si="54"/>
        <v/>
      </c>
      <c r="BW213" s="74" t="str">
        <f t="shared" si="55"/>
        <v/>
      </c>
      <c r="BX213" s="243"/>
      <c r="BY213" s="244"/>
      <c r="CP213" s="63"/>
      <c r="CQ213" s="22"/>
      <c r="CR213" s="22"/>
      <c r="CS213" s="64"/>
      <c r="DI213" s="34" t="str">
        <f t="shared" si="62"/>
        <v/>
      </c>
      <c r="DP213" s="18" t="str">
        <f t="shared" si="63"/>
        <v/>
      </c>
      <c r="DQ213" s="14" t="str">
        <f t="shared" si="56"/>
        <v/>
      </c>
      <c r="DR213" s="19" t="str">
        <f t="shared" si="57"/>
        <v/>
      </c>
      <c r="DS213" s="265" t="str">
        <f>IFERROR(LOOKUP(B213,#REF!,#REF!),"")</f>
        <v/>
      </c>
      <c r="DT213" s="294"/>
      <c r="DU213" s="25" t="str">
        <f t="shared" si="58"/>
        <v/>
      </c>
      <c r="DV213" s="25" t="str">
        <f t="shared" si="64"/>
        <v/>
      </c>
      <c r="DW213" s="31" t="str">
        <f t="shared" si="65"/>
        <v/>
      </c>
    </row>
    <row r="214" spans="1:127" x14ac:dyDescent="0.3">
      <c r="A214" s="264">
        <v>212</v>
      </c>
      <c r="B214" s="12" t="str">
        <f>IF(C214="","",'Critical Info &amp; Checklist'!$G$11&amp;"_"&amp;TEXT('New Data Sheet'!A214,"000")&amp;IF(ISBLANK('Sample Information'!C222),"","_"&amp;'Sample Information'!C222)&amp;IF(ISBLANK('Sample Information'!D222),"","_"&amp;'Sample Information'!D222)&amp;"_"&amp;C214)</f>
        <v/>
      </c>
      <c r="C214" s="24" t="str">
        <f>IF(ISBLANK('Sample Information'!B222),"",'Sample Information'!B222)</f>
        <v/>
      </c>
      <c r="D214" s="13" t="str">
        <f>IF(ISBLANK('Sample Information'!E222),"",'Sample Information'!E222)</f>
        <v/>
      </c>
      <c r="E214" s="13" t="str">
        <f>IF(ISBLANK('Sample Information'!D222),"",'Sample Information'!D222)</f>
        <v/>
      </c>
      <c r="F214" s="13" t="str">
        <f>IF(ISBLANK('Sample Information'!U222),"Not provided",'Sample Information'!U222)</f>
        <v>Not provided</v>
      </c>
      <c r="V214" s="70" t="str">
        <f t="shared" si="59"/>
        <v/>
      </c>
      <c r="W2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4" s="63"/>
      <c r="AN214" s="22"/>
      <c r="AO214" s="22"/>
      <c r="AP214" s="22"/>
      <c r="BF214" s="70" t="str">
        <f t="shared" si="51"/>
        <v/>
      </c>
      <c r="BJ214" s="71" t="str">
        <f t="shared" si="52"/>
        <v/>
      </c>
      <c r="BK214" s="71" t="str">
        <f t="shared" si="60"/>
        <v/>
      </c>
      <c r="BL214" s="71" t="str">
        <f t="shared" si="61"/>
        <v/>
      </c>
      <c r="BU214" s="74" t="str">
        <f t="shared" si="53"/>
        <v/>
      </c>
      <c r="BV214" s="74" t="str">
        <f t="shared" si="54"/>
        <v/>
      </c>
      <c r="BW214" s="74" t="str">
        <f t="shared" si="55"/>
        <v/>
      </c>
      <c r="BX214" s="243"/>
      <c r="BY214" s="244"/>
      <c r="CP214" s="63"/>
      <c r="CQ214" s="22"/>
      <c r="CR214" s="22"/>
      <c r="CS214" s="64"/>
      <c r="DI214" s="34" t="str">
        <f t="shared" si="62"/>
        <v/>
      </c>
      <c r="DP214" s="18" t="str">
        <f t="shared" si="63"/>
        <v/>
      </c>
      <c r="DQ214" s="14" t="str">
        <f t="shared" si="56"/>
        <v/>
      </c>
      <c r="DR214" s="19" t="str">
        <f t="shared" si="57"/>
        <v/>
      </c>
      <c r="DS214" s="265" t="str">
        <f>IFERROR(LOOKUP(B214,#REF!,#REF!),"")</f>
        <v/>
      </c>
      <c r="DT214" s="294"/>
      <c r="DU214" s="25" t="str">
        <f t="shared" si="58"/>
        <v/>
      </c>
      <c r="DV214" s="25" t="str">
        <f t="shared" si="64"/>
        <v/>
      </c>
      <c r="DW214" s="31" t="str">
        <f t="shared" si="65"/>
        <v/>
      </c>
    </row>
    <row r="215" spans="1:127" x14ac:dyDescent="0.3">
      <c r="A215" s="264">
        <v>213</v>
      </c>
      <c r="B215" s="12" t="str">
        <f>IF(C215="","",'Critical Info &amp; Checklist'!$G$11&amp;"_"&amp;TEXT('New Data Sheet'!A215,"000")&amp;IF(ISBLANK('Sample Information'!C223),"","_"&amp;'Sample Information'!C223)&amp;IF(ISBLANK('Sample Information'!D223),"","_"&amp;'Sample Information'!D223)&amp;"_"&amp;C215)</f>
        <v/>
      </c>
      <c r="C215" s="24" t="str">
        <f>IF(ISBLANK('Sample Information'!B223),"",'Sample Information'!B223)</f>
        <v/>
      </c>
      <c r="D215" s="13" t="str">
        <f>IF(ISBLANK('Sample Information'!E223),"",'Sample Information'!E223)</f>
        <v/>
      </c>
      <c r="E215" s="13" t="str">
        <f>IF(ISBLANK('Sample Information'!D223),"",'Sample Information'!D223)</f>
        <v/>
      </c>
      <c r="F215" s="13" t="str">
        <f>IF(ISBLANK('Sample Information'!U223),"Not provided",'Sample Information'!U223)</f>
        <v>Not provided</v>
      </c>
      <c r="V215" s="70" t="str">
        <f t="shared" si="59"/>
        <v/>
      </c>
      <c r="W2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5" s="63"/>
      <c r="AN215" s="22"/>
      <c r="AO215" s="22"/>
      <c r="AP215" s="22"/>
      <c r="BF215" s="70" t="str">
        <f t="shared" si="51"/>
        <v/>
      </c>
      <c r="BJ215" s="71" t="str">
        <f t="shared" si="52"/>
        <v/>
      </c>
      <c r="BK215" s="71" t="str">
        <f t="shared" si="60"/>
        <v/>
      </c>
      <c r="BL215" s="71" t="str">
        <f t="shared" si="61"/>
        <v/>
      </c>
      <c r="BU215" s="74" t="str">
        <f t="shared" si="53"/>
        <v/>
      </c>
      <c r="BV215" s="74" t="str">
        <f t="shared" si="54"/>
        <v/>
      </c>
      <c r="BW215" s="74" t="str">
        <f t="shared" si="55"/>
        <v/>
      </c>
      <c r="BX215" s="243"/>
      <c r="BY215" s="244"/>
      <c r="CP215" s="63"/>
      <c r="CQ215" s="22"/>
      <c r="CR215" s="22"/>
      <c r="CS215" s="64"/>
      <c r="DI215" s="34" t="str">
        <f t="shared" si="62"/>
        <v/>
      </c>
      <c r="DP215" s="18" t="str">
        <f t="shared" si="63"/>
        <v/>
      </c>
      <c r="DQ215" s="14" t="str">
        <f t="shared" si="56"/>
        <v/>
      </c>
      <c r="DR215" s="19" t="str">
        <f t="shared" si="57"/>
        <v/>
      </c>
      <c r="DS215" s="265" t="str">
        <f>IFERROR(LOOKUP(B215,#REF!,#REF!),"")</f>
        <v/>
      </c>
      <c r="DT215" s="294"/>
      <c r="DU215" s="25" t="str">
        <f t="shared" si="58"/>
        <v/>
      </c>
      <c r="DV215" s="25" t="str">
        <f t="shared" si="64"/>
        <v/>
      </c>
      <c r="DW215" s="31" t="str">
        <f t="shared" si="65"/>
        <v/>
      </c>
    </row>
    <row r="216" spans="1:127" x14ac:dyDescent="0.3">
      <c r="A216" s="264">
        <v>214</v>
      </c>
      <c r="B216" s="12" t="str">
        <f>IF(C216="","",'Critical Info &amp; Checklist'!$G$11&amp;"_"&amp;TEXT('New Data Sheet'!A216,"000")&amp;IF(ISBLANK('Sample Information'!C224),"","_"&amp;'Sample Information'!C224)&amp;IF(ISBLANK('Sample Information'!D224),"","_"&amp;'Sample Information'!D224)&amp;"_"&amp;C216)</f>
        <v/>
      </c>
      <c r="C216" s="24" t="str">
        <f>IF(ISBLANK('Sample Information'!B224),"",'Sample Information'!B224)</f>
        <v/>
      </c>
      <c r="D216" s="13" t="str">
        <f>IF(ISBLANK('Sample Information'!E224),"",'Sample Information'!E224)</f>
        <v/>
      </c>
      <c r="E216" s="13" t="str">
        <f>IF(ISBLANK('Sample Information'!D224),"",'Sample Information'!D224)</f>
        <v/>
      </c>
      <c r="F216" s="13" t="str">
        <f>IF(ISBLANK('Sample Information'!U224),"Not provided",'Sample Information'!U224)</f>
        <v>Not provided</v>
      </c>
      <c r="V216" s="70" t="str">
        <f t="shared" si="59"/>
        <v/>
      </c>
      <c r="W2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6" s="63"/>
      <c r="AN216" s="22"/>
      <c r="AO216" s="22"/>
      <c r="AP216" s="22"/>
      <c r="BF216" s="70" t="str">
        <f t="shared" si="51"/>
        <v/>
      </c>
      <c r="BJ216" s="71" t="str">
        <f t="shared" si="52"/>
        <v/>
      </c>
      <c r="BK216" s="71" t="str">
        <f t="shared" si="60"/>
        <v/>
      </c>
      <c r="BL216" s="71" t="str">
        <f t="shared" si="61"/>
        <v/>
      </c>
      <c r="BU216" s="74" t="str">
        <f t="shared" si="53"/>
        <v/>
      </c>
      <c r="BV216" s="74" t="str">
        <f t="shared" si="54"/>
        <v/>
      </c>
      <c r="BW216" s="74" t="str">
        <f t="shared" si="55"/>
        <v/>
      </c>
      <c r="BX216" s="243"/>
      <c r="BY216" s="244"/>
      <c r="CP216" s="63"/>
      <c r="CQ216" s="22"/>
      <c r="CR216" s="22"/>
      <c r="CS216" s="64"/>
      <c r="DI216" s="34" t="str">
        <f t="shared" si="62"/>
        <v/>
      </c>
      <c r="DP216" s="18" t="str">
        <f t="shared" si="63"/>
        <v/>
      </c>
      <c r="DQ216" s="14" t="str">
        <f t="shared" si="56"/>
        <v/>
      </c>
      <c r="DR216" s="19" t="str">
        <f t="shared" si="57"/>
        <v/>
      </c>
      <c r="DS216" s="265" t="str">
        <f>IFERROR(LOOKUP(B216,#REF!,#REF!),"")</f>
        <v/>
      </c>
      <c r="DT216" s="294"/>
      <c r="DU216" s="25" t="str">
        <f t="shared" si="58"/>
        <v/>
      </c>
      <c r="DV216" s="25" t="str">
        <f t="shared" si="64"/>
        <v/>
      </c>
      <c r="DW216" s="31" t="str">
        <f t="shared" si="65"/>
        <v/>
      </c>
    </row>
    <row r="217" spans="1:127" x14ac:dyDescent="0.3">
      <c r="A217" s="264">
        <v>215</v>
      </c>
      <c r="B217" s="12" t="str">
        <f>IF(C217="","",'Critical Info &amp; Checklist'!$G$11&amp;"_"&amp;TEXT('New Data Sheet'!A217,"000")&amp;IF(ISBLANK('Sample Information'!C225),"","_"&amp;'Sample Information'!C225)&amp;IF(ISBLANK('Sample Information'!D225),"","_"&amp;'Sample Information'!D225)&amp;"_"&amp;C217)</f>
        <v/>
      </c>
      <c r="C217" s="24" t="str">
        <f>IF(ISBLANK('Sample Information'!B225),"",'Sample Information'!B225)</f>
        <v/>
      </c>
      <c r="D217" s="13" t="str">
        <f>IF(ISBLANK('Sample Information'!E225),"",'Sample Information'!E225)</f>
        <v/>
      </c>
      <c r="E217" s="13" t="str">
        <f>IF(ISBLANK('Sample Information'!D225),"",'Sample Information'!D225)</f>
        <v/>
      </c>
      <c r="F217" s="13" t="str">
        <f>IF(ISBLANK('Sample Information'!U225),"Not provided",'Sample Information'!U225)</f>
        <v>Not provided</v>
      </c>
      <c r="V217" s="70" t="str">
        <f t="shared" si="59"/>
        <v/>
      </c>
      <c r="W2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7" s="63"/>
      <c r="AN217" s="22"/>
      <c r="AO217" s="22"/>
      <c r="AP217" s="22"/>
      <c r="BF217" s="70" t="str">
        <f t="shared" si="51"/>
        <v/>
      </c>
      <c r="BJ217" s="71" t="str">
        <f t="shared" si="52"/>
        <v/>
      </c>
      <c r="BK217" s="71" t="str">
        <f t="shared" si="60"/>
        <v/>
      </c>
      <c r="BL217" s="71" t="str">
        <f t="shared" si="61"/>
        <v/>
      </c>
      <c r="BU217" s="74" t="str">
        <f t="shared" si="53"/>
        <v/>
      </c>
      <c r="BV217" s="74" t="str">
        <f t="shared" si="54"/>
        <v/>
      </c>
      <c r="BW217" s="74" t="str">
        <f t="shared" si="55"/>
        <v/>
      </c>
      <c r="BX217" s="243"/>
      <c r="BY217" s="244"/>
      <c r="CP217" s="63"/>
      <c r="CQ217" s="22"/>
      <c r="CR217" s="22"/>
      <c r="CS217" s="64"/>
      <c r="DI217" s="34" t="str">
        <f t="shared" si="62"/>
        <v/>
      </c>
      <c r="DP217" s="18" t="str">
        <f t="shared" si="63"/>
        <v/>
      </c>
      <c r="DQ217" s="14" t="str">
        <f t="shared" si="56"/>
        <v/>
      </c>
      <c r="DR217" s="19" t="str">
        <f t="shared" si="57"/>
        <v/>
      </c>
      <c r="DS217" s="265" t="str">
        <f>IFERROR(LOOKUP(B217,#REF!,#REF!),"")</f>
        <v/>
      </c>
      <c r="DT217" s="294"/>
      <c r="DU217" s="25" t="str">
        <f t="shared" si="58"/>
        <v/>
      </c>
      <c r="DV217" s="25" t="str">
        <f t="shared" si="64"/>
        <v/>
      </c>
      <c r="DW217" s="31" t="str">
        <f t="shared" si="65"/>
        <v/>
      </c>
    </row>
    <row r="218" spans="1:127" x14ac:dyDescent="0.3">
      <c r="A218" s="264">
        <v>216</v>
      </c>
      <c r="B218" s="12" t="str">
        <f>IF(C218="","",'Critical Info &amp; Checklist'!$G$11&amp;"_"&amp;TEXT('New Data Sheet'!A218,"000")&amp;IF(ISBLANK('Sample Information'!C226),"","_"&amp;'Sample Information'!C226)&amp;IF(ISBLANK('Sample Information'!D226),"","_"&amp;'Sample Information'!D226)&amp;"_"&amp;C218)</f>
        <v/>
      </c>
      <c r="C218" s="24" t="str">
        <f>IF(ISBLANK('Sample Information'!B226),"",'Sample Information'!B226)</f>
        <v/>
      </c>
      <c r="D218" s="13" t="str">
        <f>IF(ISBLANK('Sample Information'!E226),"",'Sample Information'!E226)</f>
        <v/>
      </c>
      <c r="E218" s="13" t="str">
        <f>IF(ISBLANK('Sample Information'!D226),"",'Sample Information'!D226)</f>
        <v/>
      </c>
      <c r="F218" s="13" t="str">
        <f>IF(ISBLANK('Sample Information'!U226),"Not provided",'Sample Information'!U226)</f>
        <v>Not provided</v>
      </c>
      <c r="V218" s="70" t="str">
        <f t="shared" si="59"/>
        <v/>
      </c>
      <c r="W2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8" s="63"/>
      <c r="AN218" s="22"/>
      <c r="AO218" s="22"/>
      <c r="AP218" s="22"/>
      <c r="BF218" s="70" t="str">
        <f t="shared" si="51"/>
        <v/>
      </c>
      <c r="BJ218" s="71" t="str">
        <f t="shared" si="52"/>
        <v/>
      </c>
      <c r="BK218" s="71" t="str">
        <f t="shared" si="60"/>
        <v/>
      </c>
      <c r="BL218" s="71" t="str">
        <f t="shared" si="61"/>
        <v/>
      </c>
      <c r="BU218" s="74" t="str">
        <f t="shared" si="53"/>
        <v/>
      </c>
      <c r="BV218" s="74" t="str">
        <f t="shared" si="54"/>
        <v/>
      </c>
      <c r="BW218" s="74" t="str">
        <f t="shared" si="55"/>
        <v/>
      </c>
      <c r="BX218" s="243"/>
      <c r="BY218" s="244"/>
      <c r="CP218" s="63"/>
      <c r="CQ218" s="22"/>
      <c r="CR218" s="22"/>
      <c r="CS218" s="64"/>
      <c r="DI218" s="34" t="str">
        <f t="shared" si="62"/>
        <v/>
      </c>
      <c r="DP218" s="18" t="str">
        <f t="shared" si="63"/>
        <v/>
      </c>
      <c r="DQ218" s="14" t="str">
        <f t="shared" si="56"/>
        <v/>
      </c>
      <c r="DR218" s="19" t="str">
        <f t="shared" si="57"/>
        <v/>
      </c>
      <c r="DS218" s="265" t="str">
        <f>IFERROR(LOOKUP(B218,#REF!,#REF!),"")</f>
        <v/>
      </c>
      <c r="DT218" s="294"/>
      <c r="DU218" s="25" t="str">
        <f t="shared" si="58"/>
        <v/>
      </c>
      <c r="DV218" s="25" t="str">
        <f t="shared" si="64"/>
        <v/>
      </c>
      <c r="DW218" s="31" t="str">
        <f t="shared" si="65"/>
        <v/>
      </c>
    </row>
    <row r="219" spans="1:127" x14ac:dyDescent="0.3">
      <c r="A219" s="264">
        <v>217</v>
      </c>
      <c r="B219" s="12" t="str">
        <f>IF(C219="","",'Critical Info &amp; Checklist'!$G$11&amp;"_"&amp;TEXT('New Data Sheet'!A219,"000")&amp;IF(ISBLANK('Sample Information'!C227),"","_"&amp;'Sample Information'!C227)&amp;IF(ISBLANK('Sample Information'!D227),"","_"&amp;'Sample Information'!D227)&amp;"_"&amp;C219)</f>
        <v/>
      </c>
      <c r="C219" s="24" t="str">
        <f>IF(ISBLANK('Sample Information'!B227),"",'Sample Information'!B227)</f>
        <v/>
      </c>
      <c r="D219" s="13" t="str">
        <f>IF(ISBLANK('Sample Information'!E227),"",'Sample Information'!E227)</f>
        <v/>
      </c>
      <c r="E219" s="13" t="str">
        <f>IF(ISBLANK('Sample Information'!D227),"",'Sample Information'!D227)</f>
        <v/>
      </c>
      <c r="F219" s="13" t="str">
        <f>IF(ISBLANK('Sample Information'!U227),"Not provided",'Sample Information'!U227)</f>
        <v>Not provided</v>
      </c>
      <c r="V219" s="70" t="str">
        <f t="shared" si="59"/>
        <v/>
      </c>
      <c r="W2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9" s="63"/>
      <c r="AN219" s="22"/>
      <c r="AO219" s="22"/>
      <c r="AP219" s="22"/>
      <c r="BF219" s="70" t="str">
        <f t="shared" si="51"/>
        <v/>
      </c>
      <c r="BJ219" s="71" t="str">
        <f t="shared" si="52"/>
        <v/>
      </c>
      <c r="BK219" s="71" t="str">
        <f t="shared" si="60"/>
        <v/>
      </c>
      <c r="BL219" s="71" t="str">
        <f t="shared" si="61"/>
        <v/>
      </c>
      <c r="BU219" s="74" t="str">
        <f t="shared" si="53"/>
        <v/>
      </c>
      <c r="BV219" s="74" t="str">
        <f t="shared" si="54"/>
        <v/>
      </c>
      <c r="BW219" s="74" t="str">
        <f t="shared" si="55"/>
        <v/>
      </c>
      <c r="BX219" s="243"/>
      <c r="BY219" s="244"/>
      <c r="CP219" s="63"/>
      <c r="CQ219" s="22"/>
      <c r="CR219" s="22"/>
      <c r="CS219" s="64"/>
      <c r="DI219" s="34" t="str">
        <f t="shared" si="62"/>
        <v/>
      </c>
      <c r="DP219" s="18" t="str">
        <f t="shared" si="63"/>
        <v/>
      </c>
      <c r="DQ219" s="14" t="str">
        <f t="shared" si="56"/>
        <v/>
      </c>
      <c r="DR219" s="19" t="str">
        <f t="shared" si="57"/>
        <v/>
      </c>
      <c r="DS219" s="265" t="str">
        <f>IFERROR(LOOKUP(B219,#REF!,#REF!),"")</f>
        <v/>
      </c>
      <c r="DT219" s="294"/>
      <c r="DU219" s="25" t="str">
        <f t="shared" si="58"/>
        <v/>
      </c>
      <c r="DV219" s="25" t="str">
        <f t="shared" si="64"/>
        <v/>
      </c>
      <c r="DW219" s="31" t="str">
        <f t="shared" si="65"/>
        <v/>
      </c>
    </row>
    <row r="220" spans="1:127" x14ac:dyDescent="0.3">
      <c r="A220" s="264">
        <v>218</v>
      </c>
      <c r="B220" s="12" t="str">
        <f>IF(C220="","",'Critical Info &amp; Checklist'!$G$11&amp;"_"&amp;TEXT('New Data Sheet'!A220,"000")&amp;IF(ISBLANK('Sample Information'!C228),"","_"&amp;'Sample Information'!C228)&amp;IF(ISBLANK('Sample Information'!D228),"","_"&amp;'Sample Information'!D228)&amp;"_"&amp;C220)</f>
        <v/>
      </c>
      <c r="C220" s="24" t="str">
        <f>IF(ISBLANK('Sample Information'!B228),"",'Sample Information'!B228)</f>
        <v/>
      </c>
      <c r="D220" s="13" t="str">
        <f>IF(ISBLANK('Sample Information'!E228),"",'Sample Information'!E228)</f>
        <v/>
      </c>
      <c r="E220" s="13" t="str">
        <f>IF(ISBLANK('Sample Information'!D228),"",'Sample Information'!D228)</f>
        <v/>
      </c>
      <c r="F220" s="13" t="str">
        <f>IF(ISBLANK('Sample Information'!U228),"Not provided",'Sample Information'!U228)</f>
        <v>Not provided</v>
      </c>
      <c r="V220" s="70" t="str">
        <f t="shared" si="59"/>
        <v/>
      </c>
      <c r="W2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0" s="63"/>
      <c r="AN220" s="22"/>
      <c r="AO220" s="22"/>
      <c r="AP220" s="22"/>
      <c r="BF220" s="70" t="str">
        <f t="shared" si="51"/>
        <v/>
      </c>
      <c r="BJ220" s="71" t="str">
        <f t="shared" si="52"/>
        <v/>
      </c>
      <c r="BK220" s="71" t="str">
        <f t="shared" si="60"/>
        <v/>
      </c>
      <c r="BL220" s="71" t="str">
        <f t="shared" si="61"/>
        <v/>
      </c>
      <c r="BU220" s="74" t="str">
        <f t="shared" si="53"/>
        <v/>
      </c>
      <c r="BV220" s="74" t="str">
        <f t="shared" si="54"/>
        <v/>
      </c>
      <c r="BW220" s="74" t="str">
        <f t="shared" si="55"/>
        <v/>
      </c>
      <c r="BX220" s="243"/>
      <c r="BY220" s="244"/>
      <c r="CP220" s="63"/>
      <c r="CQ220" s="22"/>
      <c r="CR220" s="22"/>
      <c r="CS220" s="64"/>
      <c r="DI220" s="34" t="str">
        <f t="shared" si="62"/>
        <v/>
      </c>
      <c r="DP220" s="18" t="str">
        <f t="shared" si="63"/>
        <v/>
      </c>
      <c r="DQ220" s="14" t="str">
        <f t="shared" si="56"/>
        <v/>
      </c>
      <c r="DR220" s="19" t="str">
        <f t="shared" si="57"/>
        <v/>
      </c>
      <c r="DS220" s="265" t="str">
        <f>IFERROR(LOOKUP(B220,#REF!,#REF!),"")</f>
        <v/>
      </c>
      <c r="DT220" s="294"/>
      <c r="DU220" s="25" t="str">
        <f t="shared" si="58"/>
        <v/>
      </c>
      <c r="DV220" s="25" t="str">
        <f t="shared" si="64"/>
        <v/>
      </c>
      <c r="DW220" s="31" t="str">
        <f t="shared" si="65"/>
        <v/>
      </c>
    </row>
    <row r="221" spans="1:127" x14ac:dyDescent="0.3">
      <c r="A221" s="264">
        <v>219</v>
      </c>
      <c r="B221" s="12" t="str">
        <f>IF(C221="","",'Critical Info &amp; Checklist'!$G$11&amp;"_"&amp;TEXT('New Data Sheet'!A221,"000")&amp;IF(ISBLANK('Sample Information'!C229),"","_"&amp;'Sample Information'!C229)&amp;IF(ISBLANK('Sample Information'!D229),"","_"&amp;'Sample Information'!D229)&amp;"_"&amp;C221)</f>
        <v/>
      </c>
      <c r="C221" s="24" t="str">
        <f>IF(ISBLANK('Sample Information'!B229),"",'Sample Information'!B229)</f>
        <v/>
      </c>
      <c r="D221" s="13" t="str">
        <f>IF(ISBLANK('Sample Information'!E229),"",'Sample Information'!E229)</f>
        <v/>
      </c>
      <c r="E221" s="13" t="str">
        <f>IF(ISBLANK('Sample Information'!D229),"",'Sample Information'!D229)</f>
        <v/>
      </c>
      <c r="F221" s="13" t="str">
        <f>IF(ISBLANK('Sample Information'!U229),"Not provided",'Sample Information'!U229)</f>
        <v>Not provided</v>
      </c>
      <c r="V221" s="70" t="str">
        <f t="shared" si="59"/>
        <v/>
      </c>
      <c r="W2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1" s="63"/>
      <c r="AN221" s="22"/>
      <c r="AO221" s="22"/>
      <c r="AP221" s="22"/>
      <c r="BF221" s="70" t="str">
        <f t="shared" si="51"/>
        <v/>
      </c>
      <c r="BJ221" s="71" t="str">
        <f t="shared" si="52"/>
        <v/>
      </c>
      <c r="BK221" s="71" t="str">
        <f t="shared" si="60"/>
        <v/>
      </c>
      <c r="BL221" s="71" t="str">
        <f t="shared" si="61"/>
        <v/>
      </c>
      <c r="BU221" s="74" t="str">
        <f t="shared" si="53"/>
        <v/>
      </c>
      <c r="BV221" s="74" t="str">
        <f t="shared" si="54"/>
        <v/>
      </c>
      <c r="BW221" s="74" t="str">
        <f t="shared" si="55"/>
        <v/>
      </c>
      <c r="BX221" s="243"/>
      <c r="BY221" s="244"/>
      <c r="CP221" s="63"/>
      <c r="CQ221" s="22"/>
      <c r="CR221" s="22"/>
      <c r="CS221" s="64"/>
      <c r="DI221" s="34" t="str">
        <f t="shared" si="62"/>
        <v/>
      </c>
      <c r="DP221" s="18" t="str">
        <f t="shared" si="63"/>
        <v/>
      </c>
      <c r="DQ221" s="14" t="str">
        <f t="shared" si="56"/>
        <v/>
      </c>
      <c r="DR221" s="19" t="str">
        <f t="shared" si="57"/>
        <v/>
      </c>
      <c r="DS221" s="265" t="str">
        <f>IFERROR(LOOKUP(B221,#REF!,#REF!),"")</f>
        <v/>
      </c>
      <c r="DT221" s="294"/>
      <c r="DU221" s="25" t="str">
        <f t="shared" si="58"/>
        <v/>
      </c>
      <c r="DV221" s="25" t="str">
        <f t="shared" si="64"/>
        <v/>
      </c>
      <c r="DW221" s="31" t="str">
        <f t="shared" si="65"/>
        <v/>
      </c>
    </row>
    <row r="222" spans="1:127" x14ac:dyDescent="0.3">
      <c r="A222" s="264">
        <v>220</v>
      </c>
      <c r="B222" s="12" t="str">
        <f>IF(C222="","",'Critical Info &amp; Checklist'!$G$11&amp;"_"&amp;TEXT('New Data Sheet'!A222,"000")&amp;IF(ISBLANK('Sample Information'!C230),"","_"&amp;'Sample Information'!C230)&amp;IF(ISBLANK('Sample Information'!D230),"","_"&amp;'Sample Information'!D230)&amp;"_"&amp;C222)</f>
        <v/>
      </c>
      <c r="C222" s="24" t="str">
        <f>IF(ISBLANK('Sample Information'!B230),"",'Sample Information'!B230)</f>
        <v/>
      </c>
      <c r="D222" s="13" t="str">
        <f>IF(ISBLANK('Sample Information'!E230),"",'Sample Information'!E230)</f>
        <v/>
      </c>
      <c r="E222" s="13" t="str">
        <f>IF(ISBLANK('Sample Information'!D230),"",'Sample Information'!D230)</f>
        <v/>
      </c>
      <c r="F222" s="13" t="str">
        <f>IF(ISBLANK('Sample Information'!U230),"Not provided",'Sample Information'!U230)</f>
        <v>Not provided</v>
      </c>
      <c r="V222" s="70" t="str">
        <f t="shared" si="59"/>
        <v/>
      </c>
      <c r="W2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2" s="63"/>
      <c r="AN222" s="22"/>
      <c r="AO222" s="22"/>
      <c r="AP222" s="22"/>
      <c r="BF222" s="70" t="str">
        <f t="shared" si="51"/>
        <v/>
      </c>
      <c r="BJ222" s="71" t="str">
        <f t="shared" si="52"/>
        <v/>
      </c>
      <c r="BK222" s="71" t="str">
        <f t="shared" si="60"/>
        <v/>
      </c>
      <c r="BL222" s="71" t="str">
        <f t="shared" si="61"/>
        <v/>
      </c>
      <c r="BU222" s="74" t="str">
        <f t="shared" si="53"/>
        <v/>
      </c>
      <c r="BV222" s="74" t="str">
        <f t="shared" si="54"/>
        <v/>
      </c>
      <c r="BW222" s="74" t="str">
        <f t="shared" si="55"/>
        <v/>
      </c>
      <c r="BX222" s="243"/>
      <c r="BY222" s="244"/>
      <c r="CP222" s="63"/>
      <c r="CQ222" s="22"/>
      <c r="CR222" s="22"/>
      <c r="CS222" s="64"/>
      <c r="DI222" s="34" t="str">
        <f t="shared" si="62"/>
        <v/>
      </c>
      <c r="DP222" s="18" t="str">
        <f t="shared" si="63"/>
        <v/>
      </c>
      <c r="DQ222" s="14" t="str">
        <f t="shared" si="56"/>
        <v/>
      </c>
      <c r="DR222" s="19" t="str">
        <f t="shared" si="57"/>
        <v/>
      </c>
      <c r="DS222" s="265" t="str">
        <f>IFERROR(LOOKUP(B222,#REF!,#REF!),"")</f>
        <v/>
      </c>
      <c r="DT222" s="294"/>
      <c r="DU222" s="25" t="str">
        <f t="shared" si="58"/>
        <v/>
      </c>
      <c r="DV222" s="25" t="str">
        <f t="shared" si="64"/>
        <v/>
      </c>
      <c r="DW222" s="31" t="str">
        <f t="shared" si="65"/>
        <v/>
      </c>
    </row>
    <row r="223" spans="1:127" x14ac:dyDescent="0.3">
      <c r="A223" s="264">
        <v>221</v>
      </c>
      <c r="B223" s="12" t="str">
        <f>IF(C223="","",'Critical Info &amp; Checklist'!$G$11&amp;"_"&amp;TEXT('New Data Sheet'!A223,"000")&amp;IF(ISBLANK('Sample Information'!C231),"","_"&amp;'Sample Information'!C231)&amp;IF(ISBLANK('Sample Information'!D231),"","_"&amp;'Sample Information'!D231)&amp;"_"&amp;C223)</f>
        <v/>
      </c>
      <c r="C223" s="24" t="str">
        <f>IF(ISBLANK('Sample Information'!B231),"",'Sample Information'!B231)</f>
        <v/>
      </c>
      <c r="D223" s="13" t="str">
        <f>IF(ISBLANK('Sample Information'!E231),"",'Sample Information'!E231)</f>
        <v/>
      </c>
      <c r="E223" s="13" t="str">
        <f>IF(ISBLANK('Sample Information'!D231),"",'Sample Information'!D231)</f>
        <v/>
      </c>
      <c r="F223" s="13" t="str">
        <f>IF(ISBLANK('Sample Information'!U231),"Not provided",'Sample Information'!U231)</f>
        <v>Not provided</v>
      </c>
      <c r="V223" s="70" t="str">
        <f t="shared" si="59"/>
        <v/>
      </c>
      <c r="W2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3" s="63"/>
      <c r="AN223" s="22"/>
      <c r="AO223" s="22"/>
      <c r="AP223" s="22"/>
      <c r="BF223" s="70" t="str">
        <f t="shared" si="51"/>
        <v/>
      </c>
      <c r="BJ223" s="71" t="str">
        <f t="shared" si="52"/>
        <v/>
      </c>
      <c r="BK223" s="71" t="str">
        <f t="shared" si="60"/>
        <v/>
      </c>
      <c r="BL223" s="71" t="str">
        <f t="shared" si="61"/>
        <v/>
      </c>
      <c r="BU223" s="74" t="str">
        <f t="shared" si="53"/>
        <v/>
      </c>
      <c r="BV223" s="74" t="str">
        <f t="shared" si="54"/>
        <v/>
      </c>
      <c r="BW223" s="74" t="str">
        <f t="shared" si="55"/>
        <v/>
      </c>
      <c r="BX223" s="243"/>
      <c r="BY223" s="244"/>
      <c r="CP223" s="63"/>
      <c r="CQ223" s="22"/>
      <c r="CR223" s="22"/>
      <c r="CS223" s="64"/>
      <c r="DI223" s="34" t="str">
        <f t="shared" si="62"/>
        <v/>
      </c>
      <c r="DP223" s="18" t="str">
        <f t="shared" si="63"/>
        <v/>
      </c>
      <c r="DQ223" s="14" t="str">
        <f t="shared" si="56"/>
        <v/>
      </c>
      <c r="DR223" s="19" t="str">
        <f t="shared" si="57"/>
        <v/>
      </c>
      <c r="DS223" s="265" t="str">
        <f>IFERROR(LOOKUP(B223,#REF!,#REF!),"")</f>
        <v/>
      </c>
      <c r="DT223" s="294"/>
      <c r="DU223" s="25" t="str">
        <f t="shared" si="58"/>
        <v/>
      </c>
      <c r="DV223" s="25" t="str">
        <f t="shared" si="64"/>
        <v/>
      </c>
      <c r="DW223" s="31" t="str">
        <f t="shared" si="65"/>
        <v/>
      </c>
    </row>
    <row r="224" spans="1:127" x14ac:dyDescent="0.3">
      <c r="A224" s="264">
        <v>222</v>
      </c>
      <c r="B224" s="12" t="str">
        <f>IF(C224="","",'Critical Info &amp; Checklist'!$G$11&amp;"_"&amp;TEXT('New Data Sheet'!A224,"000")&amp;IF(ISBLANK('Sample Information'!C232),"","_"&amp;'Sample Information'!C232)&amp;IF(ISBLANK('Sample Information'!D232),"","_"&amp;'Sample Information'!D232)&amp;"_"&amp;C224)</f>
        <v/>
      </c>
      <c r="C224" s="24" t="str">
        <f>IF(ISBLANK('Sample Information'!B232),"",'Sample Information'!B232)</f>
        <v/>
      </c>
      <c r="D224" s="13" t="str">
        <f>IF(ISBLANK('Sample Information'!E232),"",'Sample Information'!E232)</f>
        <v/>
      </c>
      <c r="E224" s="13" t="str">
        <f>IF(ISBLANK('Sample Information'!D232),"",'Sample Information'!D232)</f>
        <v/>
      </c>
      <c r="F224" s="13" t="str">
        <f>IF(ISBLANK('Sample Information'!U232),"Not provided",'Sample Information'!U232)</f>
        <v>Not provided</v>
      </c>
      <c r="V224" s="70" t="str">
        <f t="shared" si="59"/>
        <v/>
      </c>
      <c r="W2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4" s="63"/>
      <c r="AN224" s="22"/>
      <c r="AO224" s="22"/>
      <c r="AP224" s="22"/>
      <c r="BF224" s="70" t="str">
        <f t="shared" si="51"/>
        <v/>
      </c>
      <c r="BJ224" s="71" t="str">
        <f t="shared" si="52"/>
        <v/>
      </c>
      <c r="BK224" s="71" t="str">
        <f t="shared" si="60"/>
        <v/>
      </c>
      <c r="BL224" s="71" t="str">
        <f t="shared" si="61"/>
        <v/>
      </c>
      <c r="BU224" s="74" t="str">
        <f t="shared" si="53"/>
        <v/>
      </c>
      <c r="BV224" s="74" t="str">
        <f t="shared" si="54"/>
        <v/>
      </c>
      <c r="BW224" s="74" t="str">
        <f t="shared" si="55"/>
        <v/>
      </c>
      <c r="BX224" s="243"/>
      <c r="BY224" s="244"/>
      <c r="CP224" s="63"/>
      <c r="CQ224" s="22"/>
      <c r="CR224" s="22"/>
      <c r="CS224" s="64"/>
      <c r="DI224" s="34" t="str">
        <f t="shared" si="62"/>
        <v/>
      </c>
      <c r="DP224" s="18" t="str">
        <f t="shared" si="63"/>
        <v/>
      </c>
      <c r="DQ224" s="14" t="str">
        <f t="shared" si="56"/>
        <v/>
      </c>
      <c r="DR224" s="19" t="str">
        <f t="shared" si="57"/>
        <v/>
      </c>
      <c r="DS224" s="265" t="str">
        <f>IFERROR(LOOKUP(B224,#REF!,#REF!),"")</f>
        <v/>
      </c>
      <c r="DT224" s="294"/>
      <c r="DU224" s="25" t="str">
        <f t="shared" si="58"/>
        <v/>
      </c>
      <c r="DV224" s="25" t="str">
        <f t="shared" si="64"/>
        <v/>
      </c>
      <c r="DW224" s="31" t="str">
        <f t="shared" si="65"/>
        <v/>
      </c>
    </row>
    <row r="225" spans="1:127" x14ac:dyDescent="0.3">
      <c r="A225" s="264">
        <v>223</v>
      </c>
      <c r="B225" s="12" t="str">
        <f>IF(C225="","",'Critical Info &amp; Checklist'!$G$11&amp;"_"&amp;TEXT('New Data Sheet'!A225,"000")&amp;IF(ISBLANK('Sample Information'!C233),"","_"&amp;'Sample Information'!C233)&amp;IF(ISBLANK('Sample Information'!D233),"","_"&amp;'Sample Information'!D233)&amp;"_"&amp;C225)</f>
        <v/>
      </c>
      <c r="C225" s="24" t="str">
        <f>IF(ISBLANK('Sample Information'!B233),"",'Sample Information'!B233)</f>
        <v/>
      </c>
      <c r="D225" s="13" t="str">
        <f>IF(ISBLANK('Sample Information'!E233),"",'Sample Information'!E233)</f>
        <v/>
      </c>
      <c r="E225" s="13" t="str">
        <f>IF(ISBLANK('Sample Information'!D233),"",'Sample Information'!D233)</f>
        <v/>
      </c>
      <c r="F225" s="13" t="str">
        <f>IF(ISBLANK('Sample Information'!U233),"Not provided",'Sample Information'!U233)</f>
        <v>Not provided</v>
      </c>
      <c r="V225" s="70" t="str">
        <f t="shared" si="59"/>
        <v/>
      </c>
      <c r="W2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5" s="63"/>
      <c r="AN225" s="22"/>
      <c r="AO225" s="22"/>
      <c r="AP225" s="22"/>
      <c r="BF225" s="70" t="str">
        <f t="shared" si="51"/>
        <v/>
      </c>
      <c r="BJ225" s="71" t="str">
        <f t="shared" si="52"/>
        <v/>
      </c>
      <c r="BK225" s="71" t="str">
        <f t="shared" si="60"/>
        <v/>
      </c>
      <c r="BL225" s="71" t="str">
        <f t="shared" si="61"/>
        <v/>
      </c>
      <c r="BU225" s="74" t="str">
        <f t="shared" si="53"/>
        <v/>
      </c>
      <c r="BV225" s="74" t="str">
        <f t="shared" si="54"/>
        <v/>
      </c>
      <c r="BW225" s="74" t="str">
        <f t="shared" si="55"/>
        <v/>
      </c>
      <c r="BX225" s="243"/>
      <c r="BY225" s="244"/>
      <c r="CP225" s="63"/>
      <c r="CQ225" s="22"/>
      <c r="CR225" s="22"/>
      <c r="CS225" s="64"/>
      <c r="DI225" s="34" t="str">
        <f t="shared" si="62"/>
        <v/>
      </c>
      <c r="DP225" s="18" t="str">
        <f t="shared" si="63"/>
        <v/>
      </c>
      <c r="DQ225" s="14" t="str">
        <f t="shared" si="56"/>
        <v/>
      </c>
      <c r="DR225" s="19" t="str">
        <f t="shared" si="57"/>
        <v/>
      </c>
      <c r="DS225" s="265" t="str">
        <f>IFERROR(LOOKUP(B225,#REF!,#REF!),"")</f>
        <v/>
      </c>
      <c r="DT225" s="294"/>
      <c r="DU225" s="25" t="str">
        <f t="shared" si="58"/>
        <v/>
      </c>
      <c r="DV225" s="25" t="str">
        <f t="shared" si="64"/>
        <v/>
      </c>
      <c r="DW225" s="31" t="str">
        <f t="shared" si="65"/>
        <v/>
      </c>
    </row>
    <row r="226" spans="1:127" x14ac:dyDescent="0.3">
      <c r="A226" s="264">
        <v>224</v>
      </c>
      <c r="B226" s="12" t="str">
        <f>IF(C226="","",'Critical Info &amp; Checklist'!$G$11&amp;"_"&amp;TEXT('New Data Sheet'!A226,"000")&amp;IF(ISBLANK('Sample Information'!C234),"","_"&amp;'Sample Information'!C234)&amp;IF(ISBLANK('Sample Information'!D234),"","_"&amp;'Sample Information'!D234)&amp;"_"&amp;C226)</f>
        <v/>
      </c>
      <c r="C226" s="24" t="str">
        <f>IF(ISBLANK('Sample Information'!B234),"",'Sample Information'!B234)</f>
        <v/>
      </c>
      <c r="D226" s="13" t="str">
        <f>IF(ISBLANK('Sample Information'!E234),"",'Sample Information'!E234)</f>
        <v/>
      </c>
      <c r="E226" s="13" t="str">
        <f>IF(ISBLANK('Sample Information'!D234),"",'Sample Information'!D234)</f>
        <v/>
      </c>
      <c r="F226" s="13" t="str">
        <f>IF(ISBLANK('Sample Information'!U234),"Not provided",'Sample Information'!U234)</f>
        <v>Not provided</v>
      </c>
      <c r="V226" s="70" t="str">
        <f t="shared" si="59"/>
        <v/>
      </c>
      <c r="W2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6" s="63"/>
      <c r="AN226" s="22"/>
      <c r="AO226" s="22"/>
      <c r="AP226" s="22"/>
      <c r="BF226" s="70" t="str">
        <f t="shared" si="51"/>
        <v/>
      </c>
      <c r="BJ226" s="71" t="str">
        <f t="shared" si="52"/>
        <v/>
      </c>
      <c r="BK226" s="71" t="str">
        <f t="shared" si="60"/>
        <v/>
      </c>
      <c r="BL226" s="71" t="str">
        <f t="shared" si="61"/>
        <v/>
      </c>
      <c r="BU226" s="74" t="str">
        <f t="shared" si="53"/>
        <v/>
      </c>
      <c r="BV226" s="74" t="str">
        <f t="shared" si="54"/>
        <v/>
      </c>
      <c r="BW226" s="74" t="str">
        <f t="shared" si="55"/>
        <v/>
      </c>
      <c r="BX226" s="243"/>
      <c r="BY226" s="244"/>
      <c r="CP226" s="63"/>
      <c r="CQ226" s="22"/>
      <c r="CR226" s="22"/>
      <c r="CS226" s="64"/>
      <c r="DI226" s="34" t="str">
        <f t="shared" si="62"/>
        <v/>
      </c>
      <c r="DP226" s="18" t="str">
        <f t="shared" si="63"/>
        <v/>
      </c>
      <c r="DQ226" s="14" t="str">
        <f t="shared" si="56"/>
        <v/>
      </c>
      <c r="DR226" s="19" t="str">
        <f t="shared" si="57"/>
        <v/>
      </c>
      <c r="DS226" s="265" t="str">
        <f>IFERROR(LOOKUP(B226,#REF!,#REF!),"")</f>
        <v/>
      </c>
      <c r="DT226" s="294"/>
      <c r="DU226" s="25" t="str">
        <f t="shared" si="58"/>
        <v/>
      </c>
      <c r="DV226" s="25" t="str">
        <f t="shared" si="64"/>
        <v/>
      </c>
      <c r="DW226" s="31" t="str">
        <f t="shared" si="65"/>
        <v/>
      </c>
    </row>
    <row r="227" spans="1:127" x14ac:dyDescent="0.3">
      <c r="A227" s="264">
        <v>225</v>
      </c>
      <c r="B227" s="12" t="str">
        <f>IF(C227="","",'Critical Info &amp; Checklist'!$G$11&amp;"_"&amp;TEXT('New Data Sheet'!A227,"000")&amp;IF(ISBLANK('Sample Information'!C235),"","_"&amp;'Sample Information'!C235)&amp;IF(ISBLANK('Sample Information'!D235),"","_"&amp;'Sample Information'!D235)&amp;"_"&amp;C227)</f>
        <v/>
      </c>
      <c r="C227" s="24" t="str">
        <f>IF(ISBLANK('Sample Information'!B235),"",'Sample Information'!B235)</f>
        <v/>
      </c>
      <c r="D227" s="13" t="str">
        <f>IF(ISBLANK('Sample Information'!E235),"",'Sample Information'!E235)</f>
        <v/>
      </c>
      <c r="E227" s="13" t="str">
        <f>IF(ISBLANK('Sample Information'!D235),"",'Sample Information'!D235)</f>
        <v/>
      </c>
      <c r="F227" s="13" t="str">
        <f>IF(ISBLANK('Sample Information'!U235),"Not provided",'Sample Information'!U235)</f>
        <v>Not provided</v>
      </c>
      <c r="V227" s="70" t="str">
        <f t="shared" si="59"/>
        <v/>
      </c>
      <c r="W2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7" s="63"/>
      <c r="AN227" s="22"/>
      <c r="AO227" s="22"/>
      <c r="AP227" s="22"/>
      <c r="BF227" s="70" t="str">
        <f t="shared" si="51"/>
        <v/>
      </c>
      <c r="BJ227" s="71" t="str">
        <f t="shared" si="52"/>
        <v/>
      </c>
      <c r="BK227" s="71" t="str">
        <f t="shared" si="60"/>
        <v/>
      </c>
      <c r="BL227" s="71" t="str">
        <f t="shared" si="61"/>
        <v/>
      </c>
      <c r="BU227" s="74" t="str">
        <f t="shared" si="53"/>
        <v/>
      </c>
      <c r="BV227" s="74" t="str">
        <f t="shared" si="54"/>
        <v/>
      </c>
      <c r="BW227" s="74" t="str">
        <f t="shared" si="55"/>
        <v/>
      </c>
      <c r="BX227" s="243"/>
      <c r="BY227" s="244"/>
      <c r="CP227" s="63"/>
      <c r="CQ227" s="22"/>
      <c r="CR227" s="22"/>
      <c r="CS227" s="64"/>
      <c r="DI227" s="34" t="str">
        <f t="shared" si="62"/>
        <v/>
      </c>
      <c r="DP227" s="18" t="str">
        <f t="shared" si="63"/>
        <v/>
      </c>
      <c r="DQ227" s="14" t="str">
        <f t="shared" si="56"/>
        <v/>
      </c>
      <c r="DR227" s="19" t="str">
        <f t="shared" si="57"/>
        <v/>
      </c>
      <c r="DS227" s="265" t="str">
        <f>IFERROR(LOOKUP(B227,#REF!,#REF!),"")</f>
        <v/>
      </c>
      <c r="DT227" s="294"/>
      <c r="DU227" s="25" t="str">
        <f t="shared" si="58"/>
        <v/>
      </c>
      <c r="DV227" s="25" t="str">
        <f t="shared" si="64"/>
        <v/>
      </c>
      <c r="DW227" s="31" t="str">
        <f t="shared" si="65"/>
        <v/>
      </c>
    </row>
    <row r="228" spans="1:127" x14ac:dyDescent="0.3">
      <c r="A228" s="264">
        <v>226</v>
      </c>
      <c r="B228" s="12" t="str">
        <f>IF(C228="","",'Critical Info &amp; Checklist'!$G$11&amp;"_"&amp;TEXT('New Data Sheet'!A228,"000")&amp;IF(ISBLANK('Sample Information'!C236),"","_"&amp;'Sample Information'!C236)&amp;IF(ISBLANK('Sample Information'!D236),"","_"&amp;'Sample Information'!D236)&amp;"_"&amp;C228)</f>
        <v/>
      </c>
      <c r="C228" s="24" t="str">
        <f>IF(ISBLANK('Sample Information'!B236),"",'Sample Information'!B236)</f>
        <v/>
      </c>
      <c r="D228" s="13" t="str">
        <f>IF(ISBLANK('Sample Information'!E236),"",'Sample Information'!E236)</f>
        <v/>
      </c>
      <c r="E228" s="13" t="str">
        <f>IF(ISBLANK('Sample Information'!D236),"",'Sample Information'!D236)</f>
        <v/>
      </c>
      <c r="F228" s="13" t="str">
        <f>IF(ISBLANK('Sample Information'!U236),"Not provided",'Sample Information'!U236)</f>
        <v>Not provided</v>
      </c>
      <c r="V228" s="70" t="str">
        <f t="shared" si="59"/>
        <v/>
      </c>
      <c r="W2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8" s="63"/>
      <c r="AN228" s="22"/>
      <c r="AO228" s="22"/>
      <c r="AP228" s="22"/>
      <c r="BF228" s="70" t="str">
        <f t="shared" si="51"/>
        <v/>
      </c>
      <c r="BJ228" s="71" t="str">
        <f t="shared" si="52"/>
        <v/>
      </c>
      <c r="BK228" s="71" t="str">
        <f t="shared" si="60"/>
        <v/>
      </c>
      <c r="BL228" s="71" t="str">
        <f t="shared" si="61"/>
        <v/>
      </c>
      <c r="BU228" s="74" t="str">
        <f t="shared" si="53"/>
        <v/>
      </c>
      <c r="BV228" s="74" t="str">
        <f t="shared" si="54"/>
        <v/>
      </c>
      <c r="BW228" s="74" t="str">
        <f t="shared" si="55"/>
        <v/>
      </c>
      <c r="BX228" s="243"/>
      <c r="BY228" s="244"/>
      <c r="CP228" s="63"/>
      <c r="CQ228" s="22"/>
      <c r="CR228" s="22"/>
      <c r="CS228" s="64"/>
      <c r="DI228" s="34" t="str">
        <f t="shared" si="62"/>
        <v/>
      </c>
      <c r="DP228" s="18" t="str">
        <f t="shared" si="63"/>
        <v/>
      </c>
      <c r="DQ228" s="14" t="str">
        <f t="shared" si="56"/>
        <v/>
      </c>
      <c r="DR228" s="19" t="str">
        <f t="shared" si="57"/>
        <v/>
      </c>
      <c r="DS228" s="265" t="str">
        <f>IFERROR(LOOKUP(B228,#REF!,#REF!),"")</f>
        <v/>
      </c>
      <c r="DT228" s="294"/>
      <c r="DU228" s="25" t="str">
        <f t="shared" si="58"/>
        <v/>
      </c>
      <c r="DV228" s="25" t="str">
        <f t="shared" si="64"/>
        <v/>
      </c>
      <c r="DW228" s="31" t="str">
        <f t="shared" si="65"/>
        <v/>
      </c>
    </row>
    <row r="229" spans="1:127" x14ac:dyDescent="0.3">
      <c r="A229" s="264">
        <v>227</v>
      </c>
      <c r="B229" s="12" t="str">
        <f>IF(C229="","",'Critical Info &amp; Checklist'!$G$11&amp;"_"&amp;TEXT('New Data Sheet'!A229,"000")&amp;IF(ISBLANK('Sample Information'!C237),"","_"&amp;'Sample Information'!C237)&amp;IF(ISBLANK('Sample Information'!D237),"","_"&amp;'Sample Information'!D237)&amp;"_"&amp;C229)</f>
        <v/>
      </c>
      <c r="C229" s="24" t="str">
        <f>IF(ISBLANK('Sample Information'!B237),"",'Sample Information'!B237)</f>
        <v/>
      </c>
      <c r="D229" s="13" t="str">
        <f>IF(ISBLANK('Sample Information'!E237),"",'Sample Information'!E237)</f>
        <v/>
      </c>
      <c r="E229" s="13" t="str">
        <f>IF(ISBLANK('Sample Information'!D237),"",'Sample Information'!D237)</f>
        <v/>
      </c>
      <c r="F229" s="13" t="str">
        <f>IF(ISBLANK('Sample Information'!U237),"Not provided",'Sample Information'!U237)</f>
        <v>Not provided</v>
      </c>
      <c r="V229" s="70" t="str">
        <f t="shared" si="59"/>
        <v/>
      </c>
      <c r="W2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9" s="63"/>
      <c r="AN229" s="22"/>
      <c r="AO229" s="22"/>
      <c r="AP229" s="22"/>
      <c r="BF229" s="70" t="str">
        <f t="shared" si="51"/>
        <v/>
      </c>
      <c r="BJ229" s="71" t="str">
        <f t="shared" si="52"/>
        <v/>
      </c>
      <c r="BK229" s="71" t="str">
        <f t="shared" si="60"/>
        <v/>
      </c>
      <c r="BL229" s="71" t="str">
        <f t="shared" si="61"/>
        <v/>
      </c>
      <c r="BU229" s="74" t="str">
        <f t="shared" si="53"/>
        <v/>
      </c>
      <c r="BV229" s="74" t="str">
        <f t="shared" si="54"/>
        <v/>
      </c>
      <c r="BW229" s="74" t="str">
        <f t="shared" si="55"/>
        <v/>
      </c>
      <c r="BX229" s="243"/>
      <c r="BY229" s="244"/>
      <c r="CP229" s="63"/>
      <c r="CQ229" s="22"/>
      <c r="CR229" s="22"/>
      <c r="CS229" s="64"/>
      <c r="DI229" s="34" t="str">
        <f t="shared" si="62"/>
        <v/>
      </c>
      <c r="DP229" s="18" t="str">
        <f t="shared" si="63"/>
        <v/>
      </c>
      <c r="DQ229" s="14" t="str">
        <f t="shared" si="56"/>
        <v/>
      </c>
      <c r="DR229" s="19" t="str">
        <f t="shared" si="57"/>
        <v/>
      </c>
      <c r="DS229" s="265" t="str">
        <f>IFERROR(LOOKUP(B229,#REF!,#REF!),"")</f>
        <v/>
      </c>
      <c r="DT229" s="294"/>
      <c r="DU229" s="25" t="str">
        <f t="shared" si="58"/>
        <v/>
      </c>
      <c r="DV229" s="25" t="str">
        <f t="shared" si="64"/>
        <v/>
      </c>
      <c r="DW229" s="31" t="str">
        <f t="shared" si="65"/>
        <v/>
      </c>
    </row>
    <row r="230" spans="1:127" x14ac:dyDescent="0.3">
      <c r="A230" s="264">
        <v>228</v>
      </c>
      <c r="B230" s="12" t="str">
        <f>IF(C230="","",'Critical Info &amp; Checklist'!$G$11&amp;"_"&amp;TEXT('New Data Sheet'!A230,"000")&amp;IF(ISBLANK('Sample Information'!C238),"","_"&amp;'Sample Information'!C238)&amp;IF(ISBLANK('Sample Information'!D238),"","_"&amp;'Sample Information'!D238)&amp;"_"&amp;C230)</f>
        <v/>
      </c>
      <c r="C230" s="24" t="str">
        <f>IF(ISBLANK('Sample Information'!B238),"",'Sample Information'!B238)</f>
        <v/>
      </c>
      <c r="D230" s="13" t="str">
        <f>IF(ISBLANK('Sample Information'!E238),"",'Sample Information'!E238)</f>
        <v/>
      </c>
      <c r="E230" s="13" t="str">
        <f>IF(ISBLANK('Sample Information'!D238),"",'Sample Information'!D238)</f>
        <v/>
      </c>
      <c r="F230" s="13" t="str">
        <f>IF(ISBLANK('Sample Information'!U238),"Not provided",'Sample Information'!U238)</f>
        <v>Not provided</v>
      </c>
      <c r="V230" s="70" t="str">
        <f t="shared" si="59"/>
        <v/>
      </c>
      <c r="W2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0" s="63"/>
      <c r="AN230" s="22"/>
      <c r="AO230" s="22"/>
      <c r="AP230" s="22"/>
      <c r="BF230" s="70" t="str">
        <f t="shared" si="51"/>
        <v/>
      </c>
      <c r="BJ230" s="71" t="str">
        <f t="shared" si="52"/>
        <v/>
      </c>
      <c r="BK230" s="71" t="str">
        <f t="shared" si="60"/>
        <v/>
      </c>
      <c r="BL230" s="71" t="str">
        <f t="shared" si="61"/>
        <v/>
      </c>
      <c r="BU230" s="74" t="str">
        <f t="shared" si="53"/>
        <v/>
      </c>
      <c r="BV230" s="74" t="str">
        <f t="shared" si="54"/>
        <v/>
      </c>
      <c r="BW230" s="74" t="str">
        <f t="shared" si="55"/>
        <v/>
      </c>
      <c r="BX230" s="243"/>
      <c r="BY230" s="244"/>
      <c r="CP230" s="63"/>
      <c r="CQ230" s="22"/>
      <c r="CR230" s="22"/>
      <c r="CS230" s="64"/>
      <c r="DI230" s="34" t="str">
        <f t="shared" si="62"/>
        <v/>
      </c>
      <c r="DP230" s="18" t="str">
        <f t="shared" si="63"/>
        <v/>
      </c>
      <c r="DQ230" s="14" t="str">
        <f t="shared" si="56"/>
        <v/>
      </c>
      <c r="DR230" s="19" t="str">
        <f t="shared" si="57"/>
        <v/>
      </c>
      <c r="DS230" s="265" t="str">
        <f>IFERROR(LOOKUP(B230,#REF!,#REF!),"")</f>
        <v/>
      </c>
      <c r="DT230" s="294"/>
      <c r="DU230" s="25" t="str">
        <f t="shared" si="58"/>
        <v/>
      </c>
      <c r="DV230" s="25" t="str">
        <f t="shared" si="64"/>
        <v/>
      </c>
      <c r="DW230" s="31" t="str">
        <f t="shared" si="65"/>
        <v/>
      </c>
    </row>
    <row r="231" spans="1:127" x14ac:dyDescent="0.3">
      <c r="A231" s="264">
        <v>229</v>
      </c>
      <c r="B231" s="12" t="str">
        <f>IF(C231="","",'Critical Info &amp; Checklist'!$G$11&amp;"_"&amp;TEXT('New Data Sheet'!A231,"000")&amp;IF(ISBLANK('Sample Information'!C239),"","_"&amp;'Sample Information'!C239)&amp;IF(ISBLANK('Sample Information'!D239),"","_"&amp;'Sample Information'!D239)&amp;"_"&amp;C231)</f>
        <v/>
      </c>
      <c r="C231" s="24" t="str">
        <f>IF(ISBLANK('Sample Information'!B239),"",'Sample Information'!B239)</f>
        <v/>
      </c>
      <c r="D231" s="13" t="str">
        <f>IF(ISBLANK('Sample Information'!E239),"",'Sample Information'!E239)</f>
        <v/>
      </c>
      <c r="E231" s="13" t="str">
        <f>IF(ISBLANK('Sample Information'!D239),"",'Sample Information'!D239)</f>
        <v/>
      </c>
      <c r="F231" s="13" t="str">
        <f>IF(ISBLANK('Sample Information'!U239),"Not provided",'Sample Information'!U239)</f>
        <v>Not provided</v>
      </c>
      <c r="V231" s="70" t="str">
        <f t="shared" si="59"/>
        <v/>
      </c>
      <c r="W2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1" s="63"/>
      <c r="AN231" s="22"/>
      <c r="AO231" s="22"/>
      <c r="AP231" s="22"/>
      <c r="BF231" s="70" t="str">
        <f t="shared" si="51"/>
        <v/>
      </c>
      <c r="BJ231" s="71" t="str">
        <f t="shared" si="52"/>
        <v/>
      </c>
      <c r="BK231" s="71" t="str">
        <f t="shared" si="60"/>
        <v/>
      </c>
      <c r="BL231" s="71" t="str">
        <f t="shared" si="61"/>
        <v/>
      </c>
      <c r="BU231" s="74" t="str">
        <f t="shared" si="53"/>
        <v/>
      </c>
      <c r="BV231" s="74" t="str">
        <f t="shared" si="54"/>
        <v/>
      </c>
      <c r="BW231" s="74" t="str">
        <f t="shared" si="55"/>
        <v/>
      </c>
      <c r="BX231" s="243"/>
      <c r="BY231" s="244"/>
      <c r="CP231" s="63"/>
      <c r="CQ231" s="22"/>
      <c r="CR231" s="22"/>
      <c r="CS231" s="64"/>
      <c r="DI231" s="34" t="str">
        <f t="shared" si="62"/>
        <v/>
      </c>
      <c r="DP231" s="18" t="str">
        <f t="shared" si="63"/>
        <v/>
      </c>
      <c r="DQ231" s="14" t="str">
        <f t="shared" si="56"/>
        <v/>
      </c>
      <c r="DR231" s="19" t="str">
        <f t="shared" si="57"/>
        <v/>
      </c>
      <c r="DS231" s="265" t="str">
        <f>IFERROR(LOOKUP(B231,#REF!,#REF!),"")</f>
        <v/>
      </c>
      <c r="DT231" s="294"/>
      <c r="DU231" s="25" t="str">
        <f t="shared" si="58"/>
        <v/>
      </c>
      <c r="DV231" s="25" t="str">
        <f t="shared" si="64"/>
        <v/>
      </c>
      <c r="DW231" s="31" t="str">
        <f t="shared" si="65"/>
        <v/>
      </c>
    </row>
    <row r="232" spans="1:127" x14ac:dyDescent="0.3">
      <c r="A232" s="264">
        <v>230</v>
      </c>
      <c r="B232" s="12" t="str">
        <f>IF(C232="","",'Critical Info &amp; Checklist'!$G$11&amp;"_"&amp;TEXT('New Data Sheet'!A232,"000")&amp;IF(ISBLANK('Sample Information'!C240),"","_"&amp;'Sample Information'!C240)&amp;IF(ISBLANK('Sample Information'!D240),"","_"&amp;'Sample Information'!D240)&amp;"_"&amp;C232)</f>
        <v/>
      </c>
      <c r="C232" s="24" t="str">
        <f>IF(ISBLANK('Sample Information'!B240),"",'Sample Information'!B240)</f>
        <v/>
      </c>
      <c r="D232" s="13" t="str">
        <f>IF(ISBLANK('Sample Information'!E240),"",'Sample Information'!E240)</f>
        <v/>
      </c>
      <c r="E232" s="13" t="str">
        <f>IF(ISBLANK('Sample Information'!D240),"",'Sample Information'!D240)</f>
        <v/>
      </c>
      <c r="F232" s="13" t="str">
        <f>IF(ISBLANK('Sample Information'!U240),"Not provided",'Sample Information'!U240)</f>
        <v>Not provided</v>
      </c>
      <c r="V232" s="70" t="str">
        <f t="shared" si="59"/>
        <v/>
      </c>
      <c r="W2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2" s="63"/>
      <c r="AN232" s="22"/>
      <c r="AO232" s="22"/>
      <c r="AP232" s="22"/>
      <c r="BF232" s="70" t="str">
        <f t="shared" si="51"/>
        <v/>
      </c>
      <c r="BJ232" s="71" t="str">
        <f t="shared" si="52"/>
        <v/>
      </c>
      <c r="BK232" s="71" t="str">
        <f t="shared" si="60"/>
        <v/>
      </c>
      <c r="BL232" s="71" t="str">
        <f t="shared" si="61"/>
        <v/>
      </c>
      <c r="BU232" s="74" t="str">
        <f t="shared" si="53"/>
        <v/>
      </c>
      <c r="BV232" s="74" t="str">
        <f t="shared" si="54"/>
        <v/>
      </c>
      <c r="BW232" s="74" t="str">
        <f t="shared" si="55"/>
        <v/>
      </c>
      <c r="BX232" s="243"/>
      <c r="BY232" s="244"/>
      <c r="CP232" s="63"/>
      <c r="CQ232" s="22"/>
      <c r="CR232" s="22"/>
      <c r="CS232" s="64"/>
      <c r="DI232" s="34" t="str">
        <f t="shared" si="62"/>
        <v/>
      </c>
      <c r="DP232" s="18" t="str">
        <f t="shared" si="63"/>
        <v/>
      </c>
      <c r="DQ232" s="14" t="str">
        <f t="shared" si="56"/>
        <v/>
      </c>
      <c r="DR232" s="19" t="str">
        <f t="shared" si="57"/>
        <v/>
      </c>
      <c r="DS232" s="265" t="str">
        <f>IFERROR(LOOKUP(B232,#REF!,#REF!),"")</f>
        <v/>
      </c>
      <c r="DT232" s="294"/>
      <c r="DU232" s="25" t="str">
        <f t="shared" si="58"/>
        <v/>
      </c>
      <c r="DV232" s="25" t="str">
        <f t="shared" si="64"/>
        <v/>
      </c>
      <c r="DW232" s="31" t="str">
        <f t="shared" si="65"/>
        <v/>
      </c>
    </row>
    <row r="233" spans="1:127" x14ac:dyDescent="0.3">
      <c r="A233" s="264">
        <v>231</v>
      </c>
      <c r="B233" s="12" t="str">
        <f>IF(C233="","",'Critical Info &amp; Checklist'!$G$11&amp;"_"&amp;TEXT('New Data Sheet'!A233,"000")&amp;IF(ISBLANK('Sample Information'!C241),"","_"&amp;'Sample Information'!C241)&amp;IF(ISBLANK('Sample Information'!D241),"","_"&amp;'Sample Information'!D241)&amp;"_"&amp;C233)</f>
        <v/>
      </c>
      <c r="C233" s="24" t="str">
        <f>IF(ISBLANK('Sample Information'!B241),"",'Sample Information'!B241)</f>
        <v/>
      </c>
      <c r="D233" s="13" t="str">
        <f>IF(ISBLANK('Sample Information'!E241),"",'Sample Information'!E241)</f>
        <v/>
      </c>
      <c r="E233" s="13" t="str">
        <f>IF(ISBLANK('Sample Information'!D241),"",'Sample Information'!D241)</f>
        <v/>
      </c>
      <c r="F233" s="13" t="str">
        <f>IF(ISBLANK('Sample Information'!U241),"Not provided",'Sample Information'!U241)</f>
        <v>Not provided</v>
      </c>
      <c r="V233" s="70" t="str">
        <f t="shared" si="59"/>
        <v/>
      </c>
      <c r="W2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3" s="63"/>
      <c r="AN233" s="22"/>
      <c r="AO233" s="22"/>
      <c r="AP233" s="22"/>
      <c r="BF233" s="70" t="str">
        <f t="shared" si="51"/>
        <v/>
      </c>
      <c r="BJ233" s="71" t="str">
        <f t="shared" si="52"/>
        <v/>
      </c>
      <c r="BK233" s="71" t="str">
        <f t="shared" si="60"/>
        <v/>
      </c>
      <c r="BL233" s="71" t="str">
        <f t="shared" si="61"/>
        <v/>
      </c>
      <c r="BU233" s="74" t="str">
        <f t="shared" si="53"/>
        <v/>
      </c>
      <c r="BV233" s="74" t="str">
        <f t="shared" si="54"/>
        <v/>
      </c>
      <c r="BW233" s="74" t="str">
        <f t="shared" si="55"/>
        <v/>
      </c>
      <c r="BX233" s="243"/>
      <c r="BY233" s="244"/>
      <c r="CP233" s="63"/>
      <c r="CQ233" s="22"/>
      <c r="CR233" s="22"/>
      <c r="CS233" s="64"/>
      <c r="DI233" s="34" t="str">
        <f t="shared" si="62"/>
        <v/>
      </c>
      <c r="DP233" s="18" t="str">
        <f t="shared" si="63"/>
        <v/>
      </c>
      <c r="DQ233" s="14" t="str">
        <f t="shared" si="56"/>
        <v/>
      </c>
      <c r="DR233" s="19" t="str">
        <f t="shared" si="57"/>
        <v/>
      </c>
      <c r="DS233" s="265" t="str">
        <f>IFERROR(LOOKUP(B233,#REF!,#REF!),"")</f>
        <v/>
      </c>
      <c r="DT233" s="294"/>
      <c r="DU233" s="25" t="str">
        <f t="shared" si="58"/>
        <v/>
      </c>
      <c r="DV233" s="25" t="str">
        <f t="shared" si="64"/>
        <v/>
      </c>
      <c r="DW233" s="31" t="str">
        <f t="shared" si="65"/>
        <v/>
      </c>
    </row>
    <row r="234" spans="1:127" x14ac:dyDescent="0.3">
      <c r="A234" s="264">
        <v>232</v>
      </c>
      <c r="B234" s="12" t="str">
        <f>IF(C234="","",'Critical Info &amp; Checklist'!$G$11&amp;"_"&amp;TEXT('New Data Sheet'!A234,"000")&amp;IF(ISBLANK('Sample Information'!C242),"","_"&amp;'Sample Information'!C242)&amp;IF(ISBLANK('Sample Information'!D242),"","_"&amp;'Sample Information'!D242)&amp;"_"&amp;C234)</f>
        <v/>
      </c>
      <c r="C234" s="24" t="str">
        <f>IF(ISBLANK('Sample Information'!B242),"",'Sample Information'!B242)</f>
        <v/>
      </c>
      <c r="D234" s="13" t="str">
        <f>IF(ISBLANK('Sample Information'!E242),"",'Sample Information'!E242)</f>
        <v/>
      </c>
      <c r="E234" s="13" t="str">
        <f>IF(ISBLANK('Sample Information'!D242),"",'Sample Information'!D242)</f>
        <v/>
      </c>
      <c r="F234" s="13" t="str">
        <f>IF(ISBLANK('Sample Information'!U242),"Not provided",'Sample Information'!U242)</f>
        <v>Not provided</v>
      </c>
      <c r="V234" s="70" t="str">
        <f t="shared" si="59"/>
        <v/>
      </c>
      <c r="W2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4" s="63"/>
      <c r="AN234" s="22"/>
      <c r="AO234" s="22"/>
      <c r="AP234" s="22"/>
      <c r="BF234" s="70" t="str">
        <f t="shared" si="51"/>
        <v/>
      </c>
      <c r="BJ234" s="71" t="str">
        <f t="shared" si="52"/>
        <v/>
      </c>
      <c r="BK234" s="71" t="str">
        <f t="shared" si="60"/>
        <v/>
      </c>
      <c r="BL234" s="71" t="str">
        <f t="shared" si="61"/>
        <v/>
      </c>
      <c r="BU234" s="74" t="str">
        <f t="shared" si="53"/>
        <v/>
      </c>
      <c r="BV234" s="74" t="str">
        <f t="shared" si="54"/>
        <v/>
      </c>
      <c r="BW234" s="74" t="str">
        <f t="shared" si="55"/>
        <v/>
      </c>
      <c r="BX234" s="243"/>
      <c r="BY234" s="244"/>
      <c r="CP234" s="63"/>
      <c r="CQ234" s="22"/>
      <c r="CR234" s="22"/>
      <c r="CS234" s="64"/>
      <c r="DI234" s="34" t="str">
        <f t="shared" si="62"/>
        <v/>
      </c>
      <c r="DP234" s="18" t="str">
        <f t="shared" si="63"/>
        <v/>
      </c>
      <c r="DQ234" s="14" t="str">
        <f t="shared" si="56"/>
        <v/>
      </c>
      <c r="DR234" s="19" t="str">
        <f t="shared" si="57"/>
        <v/>
      </c>
      <c r="DS234" s="265" t="str">
        <f>IFERROR(LOOKUP(B234,#REF!,#REF!),"")</f>
        <v/>
      </c>
      <c r="DT234" s="294"/>
      <c r="DU234" s="25" t="str">
        <f t="shared" si="58"/>
        <v/>
      </c>
      <c r="DV234" s="25" t="str">
        <f t="shared" si="64"/>
        <v/>
      </c>
      <c r="DW234" s="31" t="str">
        <f t="shared" si="65"/>
        <v/>
      </c>
    </row>
    <row r="235" spans="1:127" x14ac:dyDescent="0.3">
      <c r="A235" s="264">
        <v>233</v>
      </c>
      <c r="B235" s="12" t="str">
        <f>IF(C235="","",'Critical Info &amp; Checklist'!$G$11&amp;"_"&amp;TEXT('New Data Sheet'!A235,"000")&amp;IF(ISBLANK('Sample Information'!C243),"","_"&amp;'Sample Information'!C243)&amp;IF(ISBLANK('Sample Information'!D243),"","_"&amp;'Sample Information'!D243)&amp;"_"&amp;C235)</f>
        <v/>
      </c>
      <c r="C235" s="24" t="str">
        <f>IF(ISBLANK('Sample Information'!B243),"",'Sample Information'!B243)</f>
        <v/>
      </c>
      <c r="D235" s="13" t="str">
        <f>IF(ISBLANK('Sample Information'!E243),"",'Sample Information'!E243)</f>
        <v/>
      </c>
      <c r="E235" s="13" t="str">
        <f>IF(ISBLANK('Sample Information'!D243),"",'Sample Information'!D243)</f>
        <v/>
      </c>
      <c r="F235" s="13" t="str">
        <f>IF(ISBLANK('Sample Information'!U243),"Not provided",'Sample Information'!U243)</f>
        <v>Not provided</v>
      </c>
      <c r="V235" s="70" t="str">
        <f t="shared" si="59"/>
        <v/>
      </c>
      <c r="W2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5" s="63"/>
      <c r="AN235" s="22"/>
      <c r="AO235" s="22"/>
      <c r="AP235" s="22"/>
      <c r="BF235" s="70" t="str">
        <f t="shared" si="51"/>
        <v/>
      </c>
      <c r="BJ235" s="71" t="str">
        <f t="shared" si="52"/>
        <v/>
      </c>
      <c r="BK235" s="71" t="str">
        <f t="shared" si="60"/>
        <v/>
      </c>
      <c r="BL235" s="71" t="str">
        <f t="shared" si="61"/>
        <v/>
      </c>
      <c r="BU235" s="74" t="str">
        <f t="shared" si="53"/>
        <v/>
      </c>
      <c r="BV235" s="74" t="str">
        <f t="shared" si="54"/>
        <v/>
      </c>
      <c r="BW235" s="74" t="str">
        <f t="shared" si="55"/>
        <v/>
      </c>
      <c r="BX235" s="243"/>
      <c r="BY235" s="244"/>
      <c r="CP235" s="63"/>
      <c r="CQ235" s="22"/>
      <c r="CR235" s="22"/>
      <c r="CS235" s="64"/>
      <c r="DI235" s="34" t="str">
        <f t="shared" si="62"/>
        <v/>
      </c>
      <c r="DP235" s="18" t="str">
        <f t="shared" si="63"/>
        <v/>
      </c>
      <c r="DQ235" s="14" t="str">
        <f t="shared" si="56"/>
        <v/>
      </c>
      <c r="DR235" s="19" t="str">
        <f t="shared" si="57"/>
        <v/>
      </c>
      <c r="DS235" s="265" t="str">
        <f>IFERROR(LOOKUP(B235,#REF!,#REF!),"")</f>
        <v/>
      </c>
      <c r="DT235" s="294"/>
      <c r="DU235" s="25" t="str">
        <f t="shared" si="58"/>
        <v/>
      </c>
      <c r="DV235" s="25" t="str">
        <f t="shared" si="64"/>
        <v/>
      </c>
      <c r="DW235" s="31" t="str">
        <f t="shared" si="65"/>
        <v/>
      </c>
    </row>
    <row r="236" spans="1:127" x14ac:dyDescent="0.3">
      <c r="A236" s="264">
        <v>234</v>
      </c>
      <c r="B236" s="12" t="str">
        <f>IF(C236="","",'Critical Info &amp; Checklist'!$G$11&amp;"_"&amp;TEXT('New Data Sheet'!A236,"000")&amp;IF(ISBLANK('Sample Information'!C244),"","_"&amp;'Sample Information'!C244)&amp;IF(ISBLANK('Sample Information'!D244),"","_"&amp;'Sample Information'!D244)&amp;"_"&amp;C236)</f>
        <v/>
      </c>
      <c r="C236" s="24" t="str">
        <f>IF(ISBLANK('Sample Information'!B244),"",'Sample Information'!B244)</f>
        <v/>
      </c>
      <c r="D236" s="13" t="str">
        <f>IF(ISBLANK('Sample Information'!E244),"",'Sample Information'!E244)</f>
        <v/>
      </c>
      <c r="E236" s="13" t="str">
        <f>IF(ISBLANK('Sample Information'!D244),"",'Sample Information'!D244)</f>
        <v/>
      </c>
      <c r="F236" s="13" t="str">
        <f>IF(ISBLANK('Sample Information'!U244),"Not provided",'Sample Information'!U244)</f>
        <v>Not provided</v>
      </c>
      <c r="V236" s="70" t="str">
        <f t="shared" si="59"/>
        <v/>
      </c>
      <c r="W2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6" s="63"/>
      <c r="AN236" s="22"/>
      <c r="AO236" s="22"/>
      <c r="AP236" s="22"/>
      <c r="BF236" s="70" t="str">
        <f t="shared" si="51"/>
        <v/>
      </c>
      <c r="BJ236" s="71" t="str">
        <f t="shared" si="52"/>
        <v/>
      </c>
      <c r="BK236" s="71" t="str">
        <f t="shared" si="60"/>
        <v/>
      </c>
      <c r="BL236" s="71" t="str">
        <f t="shared" si="61"/>
        <v/>
      </c>
      <c r="BU236" s="74" t="str">
        <f t="shared" si="53"/>
        <v/>
      </c>
      <c r="BV236" s="74" t="str">
        <f t="shared" si="54"/>
        <v/>
      </c>
      <c r="BW236" s="74" t="str">
        <f t="shared" si="55"/>
        <v/>
      </c>
      <c r="BX236" s="243"/>
      <c r="BY236" s="244"/>
      <c r="CP236" s="63"/>
      <c r="CQ236" s="22"/>
      <c r="CR236" s="22"/>
      <c r="CS236" s="64"/>
      <c r="DI236" s="34" t="str">
        <f t="shared" si="62"/>
        <v/>
      </c>
      <c r="DP236" s="18" t="str">
        <f t="shared" si="63"/>
        <v/>
      </c>
      <c r="DQ236" s="14" t="str">
        <f t="shared" si="56"/>
        <v/>
      </c>
      <c r="DR236" s="19" t="str">
        <f t="shared" si="57"/>
        <v/>
      </c>
      <c r="DS236" s="265" t="str">
        <f>IFERROR(LOOKUP(B236,#REF!,#REF!),"")</f>
        <v/>
      </c>
      <c r="DT236" s="294"/>
      <c r="DU236" s="25" t="str">
        <f t="shared" si="58"/>
        <v/>
      </c>
      <c r="DV236" s="25" t="str">
        <f t="shared" si="64"/>
        <v/>
      </c>
      <c r="DW236" s="31" t="str">
        <f t="shared" si="65"/>
        <v/>
      </c>
    </row>
    <row r="237" spans="1:127" x14ac:dyDescent="0.3">
      <c r="A237" s="264">
        <v>235</v>
      </c>
      <c r="B237" s="12" t="str">
        <f>IF(C237="","",'Critical Info &amp; Checklist'!$G$11&amp;"_"&amp;TEXT('New Data Sheet'!A237,"000")&amp;IF(ISBLANK('Sample Information'!C245),"","_"&amp;'Sample Information'!C245)&amp;IF(ISBLANK('Sample Information'!D245),"","_"&amp;'Sample Information'!D245)&amp;"_"&amp;C237)</f>
        <v/>
      </c>
      <c r="C237" s="24" t="str">
        <f>IF(ISBLANK('Sample Information'!B245),"",'Sample Information'!B245)</f>
        <v/>
      </c>
      <c r="D237" s="13" t="str">
        <f>IF(ISBLANK('Sample Information'!E245),"",'Sample Information'!E245)</f>
        <v/>
      </c>
      <c r="E237" s="13" t="str">
        <f>IF(ISBLANK('Sample Information'!D245),"",'Sample Information'!D245)</f>
        <v/>
      </c>
      <c r="F237" s="13" t="str">
        <f>IF(ISBLANK('Sample Information'!U245),"Not provided",'Sample Information'!U245)</f>
        <v>Not provided</v>
      </c>
      <c r="V237" s="70" t="str">
        <f t="shared" si="59"/>
        <v/>
      </c>
      <c r="W2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7" s="63"/>
      <c r="AN237" s="22"/>
      <c r="AO237" s="22"/>
      <c r="AP237" s="22"/>
      <c r="BF237" s="70" t="str">
        <f t="shared" si="51"/>
        <v/>
      </c>
      <c r="BJ237" s="71" t="str">
        <f t="shared" si="52"/>
        <v/>
      </c>
      <c r="BK237" s="71" t="str">
        <f t="shared" si="60"/>
        <v/>
      </c>
      <c r="BL237" s="71" t="str">
        <f t="shared" si="61"/>
        <v/>
      </c>
      <c r="BU237" s="74" t="str">
        <f t="shared" si="53"/>
        <v/>
      </c>
      <c r="BV237" s="74" t="str">
        <f t="shared" si="54"/>
        <v/>
      </c>
      <c r="BW237" s="74" t="str">
        <f t="shared" si="55"/>
        <v/>
      </c>
      <c r="BX237" s="243"/>
      <c r="BY237" s="244"/>
      <c r="CP237" s="63"/>
      <c r="CQ237" s="22"/>
      <c r="CR237" s="22"/>
      <c r="CS237" s="64"/>
      <c r="DI237" s="34" t="str">
        <f t="shared" si="62"/>
        <v/>
      </c>
      <c r="DP237" s="18" t="str">
        <f t="shared" si="63"/>
        <v/>
      </c>
      <c r="DQ237" s="14" t="str">
        <f t="shared" si="56"/>
        <v/>
      </c>
      <c r="DR237" s="19" t="str">
        <f t="shared" si="57"/>
        <v/>
      </c>
      <c r="DS237" s="265" t="str">
        <f>IFERROR(LOOKUP(B237,#REF!,#REF!),"")</f>
        <v/>
      </c>
      <c r="DT237" s="294"/>
      <c r="DU237" s="25" t="str">
        <f t="shared" si="58"/>
        <v/>
      </c>
      <c r="DV237" s="25" t="str">
        <f t="shared" si="64"/>
        <v/>
      </c>
      <c r="DW237" s="31" t="str">
        <f t="shared" si="65"/>
        <v/>
      </c>
    </row>
    <row r="238" spans="1:127" x14ac:dyDescent="0.3">
      <c r="A238" s="264">
        <v>236</v>
      </c>
      <c r="B238" s="12" t="str">
        <f>IF(C238="","",'Critical Info &amp; Checklist'!$G$11&amp;"_"&amp;TEXT('New Data Sheet'!A238,"000")&amp;IF(ISBLANK('Sample Information'!C246),"","_"&amp;'Sample Information'!C246)&amp;IF(ISBLANK('Sample Information'!D246),"","_"&amp;'Sample Information'!D246)&amp;"_"&amp;C238)</f>
        <v/>
      </c>
      <c r="C238" s="24" t="str">
        <f>IF(ISBLANK('Sample Information'!B246),"",'Sample Information'!B246)</f>
        <v/>
      </c>
      <c r="D238" s="13" t="str">
        <f>IF(ISBLANK('Sample Information'!E246),"",'Sample Information'!E246)</f>
        <v/>
      </c>
      <c r="E238" s="13" t="str">
        <f>IF(ISBLANK('Sample Information'!D246),"",'Sample Information'!D246)</f>
        <v/>
      </c>
      <c r="F238" s="13" t="str">
        <f>IF(ISBLANK('Sample Information'!U246),"Not provided",'Sample Information'!U246)</f>
        <v>Not provided</v>
      </c>
      <c r="V238" s="70" t="str">
        <f t="shared" si="59"/>
        <v/>
      </c>
      <c r="W2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8" s="63"/>
      <c r="AN238" s="22"/>
      <c r="AO238" s="22"/>
      <c r="AP238" s="22"/>
      <c r="BF238" s="70" t="str">
        <f t="shared" si="51"/>
        <v/>
      </c>
      <c r="BJ238" s="71" t="str">
        <f t="shared" si="52"/>
        <v/>
      </c>
      <c r="BK238" s="71" t="str">
        <f t="shared" si="60"/>
        <v/>
      </c>
      <c r="BL238" s="71" t="str">
        <f t="shared" si="61"/>
        <v/>
      </c>
      <c r="BU238" s="74" t="str">
        <f t="shared" si="53"/>
        <v/>
      </c>
      <c r="BV238" s="74" t="str">
        <f t="shared" si="54"/>
        <v/>
      </c>
      <c r="BW238" s="74" t="str">
        <f t="shared" si="55"/>
        <v/>
      </c>
      <c r="BX238" s="243"/>
      <c r="BY238" s="244"/>
      <c r="CP238" s="63"/>
      <c r="CQ238" s="22"/>
      <c r="CR238" s="22"/>
      <c r="CS238" s="64"/>
      <c r="DI238" s="34" t="str">
        <f t="shared" si="62"/>
        <v/>
      </c>
      <c r="DP238" s="18" t="str">
        <f t="shared" si="63"/>
        <v/>
      </c>
      <c r="DQ238" s="14" t="str">
        <f t="shared" si="56"/>
        <v/>
      </c>
      <c r="DR238" s="19" t="str">
        <f t="shared" si="57"/>
        <v/>
      </c>
      <c r="DS238" s="265" t="str">
        <f>IFERROR(LOOKUP(B238,#REF!,#REF!),"")</f>
        <v/>
      </c>
      <c r="DT238" s="294"/>
      <c r="DU238" s="25" t="str">
        <f t="shared" si="58"/>
        <v/>
      </c>
      <c r="DV238" s="25" t="str">
        <f t="shared" si="64"/>
        <v/>
      </c>
      <c r="DW238" s="31" t="str">
        <f t="shared" si="65"/>
        <v/>
      </c>
    </row>
    <row r="239" spans="1:127" x14ac:dyDescent="0.3">
      <c r="A239" s="264">
        <v>237</v>
      </c>
      <c r="B239" s="12" t="str">
        <f>IF(C239="","",'Critical Info &amp; Checklist'!$G$11&amp;"_"&amp;TEXT('New Data Sheet'!A239,"000")&amp;IF(ISBLANK('Sample Information'!C247),"","_"&amp;'Sample Information'!C247)&amp;IF(ISBLANK('Sample Information'!D247),"","_"&amp;'Sample Information'!D247)&amp;"_"&amp;C239)</f>
        <v/>
      </c>
      <c r="C239" s="24" t="str">
        <f>IF(ISBLANK('Sample Information'!B247),"",'Sample Information'!B247)</f>
        <v/>
      </c>
      <c r="D239" s="13" t="str">
        <f>IF(ISBLANK('Sample Information'!E247),"",'Sample Information'!E247)</f>
        <v/>
      </c>
      <c r="E239" s="13" t="str">
        <f>IF(ISBLANK('Sample Information'!D247),"",'Sample Information'!D247)</f>
        <v/>
      </c>
      <c r="F239" s="13" t="str">
        <f>IF(ISBLANK('Sample Information'!U247),"Not provided",'Sample Information'!U247)</f>
        <v>Not provided</v>
      </c>
      <c r="V239" s="70" t="str">
        <f t="shared" si="59"/>
        <v/>
      </c>
      <c r="W2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9" s="63"/>
      <c r="AN239" s="22"/>
      <c r="AO239" s="22"/>
      <c r="AP239" s="22"/>
      <c r="BF239" s="70" t="str">
        <f t="shared" si="51"/>
        <v/>
      </c>
      <c r="BJ239" s="71" t="str">
        <f t="shared" si="52"/>
        <v/>
      </c>
      <c r="BK239" s="71" t="str">
        <f t="shared" si="60"/>
        <v/>
      </c>
      <c r="BL239" s="71" t="str">
        <f t="shared" si="61"/>
        <v/>
      </c>
      <c r="BU239" s="74" t="str">
        <f t="shared" si="53"/>
        <v/>
      </c>
      <c r="BV239" s="74" t="str">
        <f t="shared" si="54"/>
        <v/>
      </c>
      <c r="BW239" s="74" t="str">
        <f t="shared" si="55"/>
        <v/>
      </c>
      <c r="BX239" s="243"/>
      <c r="BY239" s="244"/>
      <c r="CP239" s="63"/>
      <c r="CQ239" s="22"/>
      <c r="CR239" s="22"/>
      <c r="CS239" s="64"/>
      <c r="DI239" s="34" t="str">
        <f t="shared" si="62"/>
        <v/>
      </c>
      <c r="DP239" s="18" t="str">
        <f t="shared" si="63"/>
        <v/>
      </c>
      <c r="DQ239" s="14" t="str">
        <f t="shared" si="56"/>
        <v/>
      </c>
      <c r="DR239" s="19" t="str">
        <f t="shared" si="57"/>
        <v/>
      </c>
      <c r="DS239" s="265" t="str">
        <f>IFERROR(LOOKUP(B239,#REF!,#REF!),"")</f>
        <v/>
      </c>
      <c r="DT239" s="294"/>
      <c r="DU239" s="25" t="str">
        <f t="shared" si="58"/>
        <v/>
      </c>
      <c r="DV239" s="25" t="str">
        <f t="shared" si="64"/>
        <v/>
      </c>
      <c r="DW239" s="31" t="str">
        <f t="shared" si="65"/>
        <v/>
      </c>
    </row>
    <row r="240" spans="1:127" x14ac:dyDescent="0.3">
      <c r="A240" s="264">
        <v>238</v>
      </c>
      <c r="B240" s="12" t="str">
        <f>IF(C240="","",'Critical Info &amp; Checklist'!$G$11&amp;"_"&amp;TEXT('New Data Sheet'!A240,"000")&amp;IF(ISBLANK('Sample Information'!C248),"","_"&amp;'Sample Information'!C248)&amp;IF(ISBLANK('Sample Information'!D248),"","_"&amp;'Sample Information'!D248)&amp;"_"&amp;C240)</f>
        <v/>
      </c>
      <c r="C240" s="24" t="str">
        <f>IF(ISBLANK('Sample Information'!B248),"",'Sample Information'!B248)</f>
        <v/>
      </c>
      <c r="D240" s="13" t="str">
        <f>IF(ISBLANK('Sample Information'!E248),"",'Sample Information'!E248)</f>
        <v/>
      </c>
      <c r="E240" s="13" t="str">
        <f>IF(ISBLANK('Sample Information'!D248),"",'Sample Information'!D248)</f>
        <v/>
      </c>
      <c r="F240" s="13" t="str">
        <f>IF(ISBLANK('Sample Information'!U248),"Not provided",'Sample Information'!U248)</f>
        <v>Not provided</v>
      </c>
      <c r="V240" s="70" t="str">
        <f t="shared" si="59"/>
        <v/>
      </c>
      <c r="W2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0" s="63"/>
      <c r="AN240" s="22"/>
      <c r="AO240" s="22"/>
      <c r="AP240" s="22"/>
      <c r="BF240" s="70" t="str">
        <f t="shared" si="51"/>
        <v/>
      </c>
      <c r="BJ240" s="71" t="str">
        <f t="shared" si="52"/>
        <v/>
      </c>
      <c r="BK240" s="71" t="str">
        <f t="shared" si="60"/>
        <v/>
      </c>
      <c r="BL240" s="71" t="str">
        <f t="shared" si="61"/>
        <v/>
      </c>
      <c r="BU240" s="74" t="str">
        <f t="shared" si="53"/>
        <v/>
      </c>
      <c r="BV240" s="74" t="str">
        <f t="shared" si="54"/>
        <v/>
      </c>
      <c r="BW240" s="74" t="str">
        <f t="shared" si="55"/>
        <v/>
      </c>
      <c r="BX240" s="243"/>
      <c r="BY240" s="244"/>
      <c r="CP240" s="63"/>
      <c r="CQ240" s="22"/>
      <c r="CR240" s="22"/>
      <c r="CS240" s="64"/>
      <c r="DI240" s="34" t="str">
        <f t="shared" si="62"/>
        <v/>
      </c>
      <c r="DP240" s="18" t="str">
        <f t="shared" si="63"/>
        <v/>
      </c>
      <c r="DQ240" s="14" t="str">
        <f t="shared" si="56"/>
        <v/>
      </c>
      <c r="DR240" s="19" t="str">
        <f t="shared" si="57"/>
        <v/>
      </c>
      <c r="DS240" s="265" t="str">
        <f>IFERROR(LOOKUP(B240,#REF!,#REF!),"")</f>
        <v/>
      </c>
      <c r="DT240" s="294"/>
      <c r="DU240" s="25" t="str">
        <f t="shared" si="58"/>
        <v/>
      </c>
      <c r="DV240" s="25" t="str">
        <f t="shared" si="64"/>
        <v/>
      </c>
      <c r="DW240" s="31" t="str">
        <f t="shared" si="65"/>
        <v/>
      </c>
    </row>
    <row r="241" spans="1:127" x14ac:dyDescent="0.3">
      <c r="A241" s="264">
        <v>239</v>
      </c>
      <c r="B241" s="12" t="str">
        <f>IF(C241="","",'Critical Info &amp; Checklist'!$G$11&amp;"_"&amp;TEXT('New Data Sheet'!A241,"000")&amp;IF(ISBLANK('Sample Information'!C249),"","_"&amp;'Sample Information'!C249)&amp;IF(ISBLANK('Sample Information'!D249),"","_"&amp;'Sample Information'!D249)&amp;"_"&amp;C241)</f>
        <v/>
      </c>
      <c r="C241" s="24" t="str">
        <f>IF(ISBLANK('Sample Information'!B249),"",'Sample Information'!B249)</f>
        <v/>
      </c>
      <c r="D241" s="13" t="str">
        <f>IF(ISBLANK('Sample Information'!E249),"",'Sample Information'!E249)</f>
        <v/>
      </c>
      <c r="E241" s="13" t="str">
        <f>IF(ISBLANK('Sample Information'!D249),"",'Sample Information'!D249)</f>
        <v/>
      </c>
      <c r="F241" s="13" t="str">
        <f>IF(ISBLANK('Sample Information'!U249),"Not provided",'Sample Information'!U249)</f>
        <v>Not provided</v>
      </c>
      <c r="V241" s="70" t="str">
        <f t="shared" si="59"/>
        <v/>
      </c>
      <c r="W2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1" s="63"/>
      <c r="AN241" s="22"/>
      <c r="AO241" s="22"/>
      <c r="AP241" s="22"/>
      <c r="BF241" s="70" t="str">
        <f t="shared" si="51"/>
        <v/>
      </c>
      <c r="BJ241" s="71" t="str">
        <f t="shared" si="52"/>
        <v/>
      </c>
      <c r="BK241" s="71" t="str">
        <f t="shared" si="60"/>
        <v/>
      </c>
      <c r="BL241" s="71" t="str">
        <f t="shared" si="61"/>
        <v/>
      </c>
      <c r="BU241" s="74" t="str">
        <f t="shared" si="53"/>
        <v/>
      </c>
      <c r="BV241" s="74" t="str">
        <f t="shared" si="54"/>
        <v/>
      </c>
      <c r="BW241" s="74" t="str">
        <f t="shared" si="55"/>
        <v/>
      </c>
      <c r="BX241" s="243"/>
      <c r="BY241" s="244"/>
      <c r="CP241" s="63"/>
      <c r="CQ241" s="22"/>
      <c r="CR241" s="22"/>
      <c r="CS241" s="64"/>
      <c r="DI241" s="34" t="str">
        <f t="shared" si="62"/>
        <v/>
      </c>
      <c r="DP241" s="18" t="str">
        <f t="shared" si="63"/>
        <v/>
      </c>
      <c r="DQ241" s="14" t="str">
        <f t="shared" si="56"/>
        <v/>
      </c>
      <c r="DR241" s="19" t="str">
        <f t="shared" si="57"/>
        <v/>
      </c>
      <c r="DS241" s="265" t="str">
        <f>IFERROR(LOOKUP(B241,#REF!,#REF!),"")</f>
        <v/>
      </c>
      <c r="DT241" s="294"/>
      <c r="DU241" s="25" t="str">
        <f t="shared" si="58"/>
        <v/>
      </c>
      <c r="DV241" s="25" t="str">
        <f t="shared" si="64"/>
        <v/>
      </c>
      <c r="DW241" s="31" t="str">
        <f t="shared" si="65"/>
        <v/>
      </c>
    </row>
    <row r="242" spans="1:127" x14ac:dyDescent="0.3">
      <c r="A242" s="264">
        <v>240</v>
      </c>
      <c r="B242" s="12" t="str">
        <f>IF(C242="","",'Critical Info &amp; Checklist'!$G$11&amp;"_"&amp;TEXT('New Data Sheet'!A242,"000")&amp;IF(ISBLANK('Sample Information'!C250),"","_"&amp;'Sample Information'!C250)&amp;IF(ISBLANK('Sample Information'!D250),"","_"&amp;'Sample Information'!D250)&amp;"_"&amp;C242)</f>
        <v/>
      </c>
      <c r="C242" s="24" t="str">
        <f>IF(ISBLANK('Sample Information'!B250),"",'Sample Information'!B250)</f>
        <v/>
      </c>
      <c r="D242" s="13" t="str">
        <f>IF(ISBLANK('Sample Information'!E250),"",'Sample Information'!E250)</f>
        <v/>
      </c>
      <c r="E242" s="13" t="str">
        <f>IF(ISBLANK('Sample Information'!D250),"",'Sample Information'!D250)</f>
        <v/>
      </c>
      <c r="F242" s="13" t="str">
        <f>IF(ISBLANK('Sample Information'!U250),"Not provided",'Sample Information'!U250)</f>
        <v>Not provided</v>
      </c>
      <c r="V242" s="70" t="str">
        <f t="shared" si="59"/>
        <v/>
      </c>
      <c r="W2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2" s="63"/>
      <c r="AN242" s="22"/>
      <c r="AO242" s="22"/>
      <c r="AP242" s="22"/>
      <c r="BF242" s="70" t="str">
        <f t="shared" si="51"/>
        <v/>
      </c>
      <c r="BJ242" s="71" t="str">
        <f t="shared" si="52"/>
        <v/>
      </c>
      <c r="BK242" s="71" t="str">
        <f t="shared" si="60"/>
        <v/>
      </c>
      <c r="BL242" s="71" t="str">
        <f t="shared" si="61"/>
        <v/>
      </c>
      <c r="BU242" s="74" t="str">
        <f t="shared" si="53"/>
        <v/>
      </c>
      <c r="BV242" s="74" t="str">
        <f t="shared" si="54"/>
        <v/>
      </c>
      <c r="BW242" s="74" t="str">
        <f t="shared" si="55"/>
        <v/>
      </c>
      <c r="BX242" s="243"/>
      <c r="BY242" s="244"/>
      <c r="CP242" s="63"/>
      <c r="CQ242" s="22"/>
      <c r="CR242" s="22"/>
      <c r="CS242" s="64"/>
      <c r="DI242" s="34" t="str">
        <f t="shared" si="62"/>
        <v/>
      </c>
      <c r="DP242" s="18" t="str">
        <f t="shared" si="63"/>
        <v/>
      </c>
      <c r="DQ242" s="14" t="str">
        <f t="shared" si="56"/>
        <v/>
      </c>
      <c r="DR242" s="19" t="str">
        <f t="shared" si="57"/>
        <v/>
      </c>
      <c r="DS242" s="265" t="str">
        <f>IFERROR(LOOKUP(B242,#REF!,#REF!),"")</f>
        <v/>
      </c>
      <c r="DT242" s="294"/>
      <c r="DU242" s="25" t="str">
        <f t="shared" si="58"/>
        <v/>
      </c>
      <c r="DV242" s="25" t="str">
        <f t="shared" si="64"/>
        <v/>
      </c>
      <c r="DW242" s="31" t="str">
        <f t="shared" si="65"/>
        <v/>
      </c>
    </row>
    <row r="243" spans="1:127" x14ac:dyDescent="0.3">
      <c r="A243" s="264">
        <v>241</v>
      </c>
      <c r="B243" s="12" t="str">
        <f>IF(C243="","",'Critical Info &amp; Checklist'!$G$11&amp;"_"&amp;TEXT('New Data Sheet'!A243,"000")&amp;IF(ISBLANK('Sample Information'!C251),"","_"&amp;'Sample Information'!C251)&amp;IF(ISBLANK('Sample Information'!D251),"","_"&amp;'Sample Information'!D251)&amp;"_"&amp;C243)</f>
        <v/>
      </c>
      <c r="C243" s="24" t="str">
        <f>IF(ISBLANK('Sample Information'!B251),"",'Sample Information'!B251)</f>
        <v/>
      </c>
      <c r="D243" s="13" t="str">
        <f>IF(ISBLANK('Sample Information'!E251),"",'Sample Information'!E251)</f>
        <v/>
      </c>
      <c r="E243" s="13" t="str">
        <f>IF(ISBLANK('Sample Information'!D251),"",'Sample Information'!D251)</f>
        <v/>
      </c>
      <c r="F243" s="13" t="str">
        <f>IF(ISBLANK('Sample Information'!U251),"Not provided",'Sample Information'!U251)</f>
        <v>Not provided</v>
      </c>
      <c r="V243" s="70" t="str">
        <f t="shared" si="59"/>
        <v/>
      </c>
      <c r="W2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3" s="63"/>
      <c r="AN243" s="22"/>
      <c r="AO243" s="22"/>
      <c r="AP243" s="22"/>
      <c r="BF243" s="70" t="str">
        <f t="shared" si="51"/>
        <v/>
      </c>
      <c r="BJ243" s="71" t="str">
        <f t="shared" si="52"/>
        <v/>
      </c>
      <c r="BK243" s="71" t="str">
        <f t="shared" si="60"/>
        <v/>
      </c>
      <c r="BL243" s="71" t="str">
        <f t="shared" si="61"/>
        <v/>
      </c>
      <c r="BU243" s="74" t="str">
        <f t="shared" si="53"/>
        <v/>
      </c>
      <c r="BV243" s="74" t="str">
        <f t="shared" si="54"/>
        <v/>
      </c>
      <c r="BW243" s="74" t="str">
        <f t="shared" si="55"/>
        <v/>
      </c>
      <c r="BX243" s="243"/>
      <c r="BY243" s="244"/>
      <c r="CP243" s="63"/>
      <c r="CQ243" s="22"/>
      <c r="CR243" s="22"/>
      <c r="CS243" s="64"/>
      <c r="DI243" s="34" t="str">
        <f t="shared" si="62"/>
        <v/>
      </c>
      <c r="DP243" s="18" t="str">
        <f t="shared" si="63"/>
        <v/>
      </c>
      <c r="DQ243" s="14" t="str">
        <f t="shared" si="56"/>
        <v/>
      </c>
      <c r="DR243" s="19" t="str">
        <f t="shared" si="57"/>
        <v/>
      </c>
      <c r="DS243" s="265" t="str">
        <f>IFERROR(LOOKUP(B243,#REF!,#REF!),"")</f>
        <v/>
      </c>
      <c r="DT243" s="294"/>
      <c r="DU243" s="25" t="str">
        <f t="shared" si="58"/>
        <v/>
      </c>
      <c r="DV243" s="25" t="str">
        <f t="shared" si="64"/>
        <v/>
      </c>
      <c r="DW243" s="31" t="str">
        <f t="shared" si="65"/>
        <v/>
      </c>
    </row>
    <row r="244" spans="1:127" x14ac:dyDescent="0.3">
      <c r="A244" s="264">
        <v>242</v>
      </c>
      <c r="B244" s="12" t="str">
        <f>IF(C244="","",'Critical Info &amp; Checklist'!$G$11&amp;"_"&amp;TEXT('New Data Sheet'!A244,"000")&amp;IF(ISBLANK('Sample Information'!C252),"","_"&amp;'Sample Information'!C252)&amp;IF(ISBLANK('Sample Information'!D252),"","_"&amp;'Sample Information'!D252)&amp;"_"&amp;C244)</f>
        <v/>
      </c>
      <c r="C244" s="24" t="str">
        <f>IF(ISBLANK('Sample Information'!B252),"",'Sample Information'!B252)</f>
        <v/>
      </c>
      <c r="D244" s="13" t="str">
        <f>IF(ISBLANK('Sample Information'!E252),"",'Sample Information'!E252)</f>
        <v/>
      </c>
      <c r="E244" s="13" t="str">
        <f>IF(ISBLANK('Sample Information'!D252),"",'Sample Information'!D252)</f>
        <v/>
      </c>
      <c r="F244" s="13" t="str">
        <f>IF(ISBLANK('Sample Information'!U252),"Not provided",'Sample Information'!U252)</f>
        <v>Not provided</v>
      </c>
      <c r="V244" s="70" t="str">
        <f t="shared" si="59"/>
        <v/>
      </c>
      <c r="W2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4" s="63"/>
      <c r="AN244" s="22"/>
      <c r="AO244" s="22"/>
      <c r="AP244" s="22"/>
      <c r="BF244" s="70" t="str">
        <f t="shared" si="51"/>
        <v/>
      </c>
      <c r="BJ244" s="71" t="str">
        <f t="shared" si="52"/>
        <v/>
      </c>
      <c r="BK244" s="71" t="str">
        <f t="shared" si="60"/>
        <v/>
      </c>
      <c r="BL244" s="71" t="str">
        <f t="shared" si="61"/>
        <v/>
      </c>
      <c r="BU244" s="74" t="str">
        <f t="shared" si="53"/>
        <v/>
      </c>
      <c r="BV244" s="74" t="str">
        <f t="shared" si="54"/>
        <v/>
      </c>
      <c r="BW244" s="74" t="str">
        <f t="shared" si="55"/>
        <v/>
      </c>
      <c r="BX244" s="243"/>
      <c r="BY244" s="244"/>
      <c r="CP244" s="63"/>
      <c r="CQ244" s="22"/>
      <c r="CR244" s="22"/>
      <c r="CS244" s="64"/>
      <c r="DI244" s="34" t="str">
        <f t="shared" si="62"/>
        <v/>
      </c>
      <c r="DP244" s="18" t="str">
        <f t="shared" si="63"/>
        <v/>
      </c>
      <c r="DQ244" s="14" t="str">
        <f t="shared" si="56"/>
        <v/>
      </c>
      <c r="DR244" s="19" t="str">
        <f t="shared" si="57"/>
        <v/>
      </c>
      <c r="DS244" s="265" t="str">
        <f>IFERROR(LOOKUP(B244,#REF!,#REF!),"")</f>
        <v/>
      </c>
      <c r="DT244" s="294"/>
      <c r="DU244" s="25" t="str">
        <f t="shared" si="58"/>
        <v/>
      </c>
      <c r="DV244" s="25" t="str">
        <f t="shared" si="64"/>
        <v/>
      </c>
      <c r="DW244" s="31" t="str">
        <f t="shared" si="65"/>
        <v/>
      </c>
    </row>
    <row r="245" spans="1:127" x14ac:dyDescent="0.3">
      <c r="A245" s="264">
        <v>243</v>
      </c>
      <c r="B245" s="12" t="str">
        <f>IF(C245="","",'Critical Info &amp; Checklist'!$G$11&amp;"_"&amp;TEXT('New Data Sheet'!A245,"000")&amp;IF(ISBLANK('Sample Information'!C253),"","_"&amp;'Sample Information'!C253)&amp;IF(ISBLANK('Sample Information'!D253),"","_"&amp;'Sample Information'!D253)&amp;"_"&amp;C245)</f>
        <v/>
      </c>
      <c r="C245" s="24" t="str">
        <f>IF(ISBLANK('Sample Information'!B253),"",'Sample Information'!B253)</f>
        <v/>
      </c>
      <c r="D245" s="13" t="str">
        <f>IF(ISBLANK('Sample Information'!E253),"",'Sample Information'!E253)</f>
        <v/>
      </c>
      <c r="E245" s="13" t="str">
        <f>IF(ISBLANK('Sample Information'!D253),"",'Sample Information'!D253)</f>
        <v/>
      </c>
      <c r="F245" s="13" t="str">
        <f>IF(ISBLANK('Sample Information'!U253),"Not provided",'Sample Information'!U253)</f>
        <v>Not provided</v>
      </c>
      <c r="V245" s="70" t="str">
        <f t="shared" si="59"/>
        <v/>
      </c>
      <c r="W2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5" s="63"/>
      <c r="AN245" s="22"/>
      <c r="AO245" s="22"/>
      <c r="AP245" s="22"/>
      <c r="BF245" s="70" t="str">
        <f t="shared" si="51"/>
        <v/>
      </c>
      <c r="BJ245" s="71" t="str">
        <f t="shared" si="52"/>
        <v/>
      </c>
      <c r="BK245" s="71" t="str">
        <f t="shared" si="60"/>
        <v/>
      </c>
      <c r="BL245" s="71" t="str">
        <f t="shared" si="61"/>
        <v/>
      </c>
      <c r="BU245" s="74" t="str">
        <f t="shared" si="53"/>
        <v/>
      </c>
      <c r="BV245" s="74" t="str">
        <f t="shared" si="54"/>
        <v/>
      </c>
      <c r="BW245" s="74" t="str">
        <f t="shared" si="55"/>
        <v/>
      </c>
      <c r="BX245" s="243"/>
      <c r="BY245" s="244"/>
      <c r="CP245" s="63"/>
      <c r="CQ245" s="22"/>
      <c r="CR245" s="22"/>
      <c r="CS245" s="64"/>
      <c r="DI245" s="34" t="str">
        <f t="shared" si="62"/>
        <v/>
      </c>
      <c r="DP245" s="18" t="str">
        <f t="shared" si="63"/>
        <v/>
      </c>
      <c r="DQ245" s="14" t="str">
        <f t="shared" si="56"/>
        <v/>
      </c>
      <c r="DR245" s="19" t="str">
        <f t="shared" si="57"/>
        <v/>
      </c>
      <c r="DS245" s="265" t="str">
        <f>IFERROR(LOOKUP(B245,#REF!,#REF!),"")</f>
        <v/>
      </c>
      <c r="DT245" s="294"/>
      <c r="DU245" s="25" t="str">
        <f t="shared" si="58"/>
        <v/>
      </c>
      <c r="DV245" s="25" t="str">
        <f t="shared" si="64"/>
        <v/>
      </c>
      <c r="DW245" s="31" t="str">
        <f t="shared" si="65"/>
        <v/>
      </c>
    </row>
    <row r="246" spans="1:127" x14ac:dyDescent="0.3">
      <c r="A246" s="264">
        <v>244</v>
      </c>
      <c r="B246" s="12" t="str">
        <f>IF(C246="","",'Critical Info &amp; Checklist'!$G$11&amp;"_"&amp;TEXT('New Data Sheet'!A246,"000")&amp;IF(ISBLANK('Sample Information'!C254),"","_"&amp;'Sample Information'!C254)&amp;IF(ISBLANK('Sample Information'!D254),"","_"&amp;'Sample Information'!D254)&amp;"_"&amp;C246)</f>
        <v/>
      </c>
      <c r="C246" s="24" t="str">
        <f>IF(ISBLANK('Sample Information'!B254),"",'Sample Information'!B254)</f>
        <v/>
      </c>
      <c r="D246" s="13" t="str">
        <f>IF(ISBLANK('Sample Information'!E254),"",'Sample Information'!E254)</f>
        <v/>
      </c>
      <c r="E246" s="13" t="str">
        <f>IF(ISBLANK('Sample Information'!D254),"",'Sample Information'!D254)</f>
        <v/>
      </c>
      <c r="F246" s="13" t="str">
        <f>IF(ISBLANK('Sample Information'!U254),"Not provided",'Sample Information'!U254)</f>
        <v>Not provided</v>
      </c>
      <c r="V246" s="70" t="str">
        <f t="shared" si="59"/>
        <v/>
      </c>
      <c r="W2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6" s="63"/>
      <c r="AN246" s="22"/>
      <c r="AO246" s="22"/>
      <c r="AP246" s="22"/>
      <c r="BF246" s="70" t="str">
        <f t="shared" si="51"/>
        <v/>
      </c>
      <c r="BJ246" s="71" t="str">
        <f t="shared" si="52"/>
        <v/>
      </c>
      <c r="BK246" s="71" t="str">
        <f t="shared" si="60"/>
        <v/>
      </c>
      <c r="BL246" s="71" t="str">
        <f t="shared" si="61"/>
        <v/>
      </c>
      <c r="BU246" s="74" t="str">
        <f t="shared" si="53"/>
        <v/>
      </c>
      <c r="BV246" s="74" t="str">
        <f t="shared" si="54"/>
        <v/>
      </c>
      <c r="BW246" s="74" t="str">
        <f t="shared" si="55"/>
        <v/>
      </c>
      <c r="BX246" s="243"/>
      <c r="BY246" s="244"/>
      <c r="CP246" s="63"/>
      <c r="CQ246" s="22"/>
      <c r="CR246" s="22"/>
      <c r="CS246" s="64"/>
      <c r="DI246" s="34" t="str">
        <f t="shared" si="62"/>
        <v/>
      </c>
      <c r="DP246" s="18" t="str">
        <f t="shared" si="63"/>
        <v/>
      </c>
      <c r="DQ246" s="14" t="str">
        <f t="shared" si="56"/>
        <v/>
      </c>
      <c r="DR246" s="19" t="str">
        <f t="shared" si="57"/>
        <v/>
      </c>
      <c r="DS246" s="265" t="str">
        <f>IFERROR(LOOKUP(B246,#REF!,#REF!),"")</f>
        <v/>
      </c>
      <c r="DT246" s="294"/>
      <c r="DU246" s="25" t="str">
        <f t="shared" si="58"/>
        <v/>
      </c>
      <c r="DV246" s="25" t="str">
        <f t="shared" si="64"/>
        <v/>
      </c>
      <c r="DW246" s="31" t="str">
        <f t="shared" si="65"/>
        <v/>
      </c>
    </row>
    <row r="247" spans="1:127" x14ac:dyDescent="0.3">
      <c r="A247" s="264">
        <v>245</v>
      </c>
      <c r="B247" s="12" t="str">
        <f>IF(C247="","",'Critical Info &amp; Checklist'!$G$11&amp;"_"&amp;TEXT('New Data Sheet'!A247,"000")&amp;IF(ISBLANK('Sample Information'!C255),"","_"&amp;'Sample Information'!C255)&amp;IF(ISBLANK('Sample Information'!D255),"","_"&amp;'Sample Information'!D255)&amp;"_"&amp;C247)</f>
        <v/>
      </c>
      <c r="C247" s="24" t="str">
        <f>IF(ISBLANK('Sample Information'!B255),"",'Sample Information'!B255)</f>
        <v/>
      </c>
      <c r="D247" s="13" t="str">
        <f>IF(ISBLANK('Sample Information'!E255),"",'Sample Information'!E255)</f>
        <v/>
      </c>
      <c r="E247" s="13" t="str">
        <f>IF(ISBLANK('Sample Information'!D255),"",'Sample Information'!D255)</f>
        <v/>
      </c>
      <c r="F247" s="13" t="str">
        <f>IF(ISBLANK('Sample Information'!U255),"Not provided",'Sample Information'!U255)</f>
        <v>Not provided</v>
      </c>
      <c r="V247" s="70" t="str">
        <f t="shared" si="59"/>
        <v/>
      </c>
      <c r="W2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7" s="63"/>
      <c r="AN247" s="22"/>
      <c r="AO247" s="22"/>
      <c r="AP247" s="22"/>
      <c r="BF247" s="70" t="str">
        <f t="shared" si="51"/>
        <v/>
      </c>
      <c r="BJ247" s="71" t="str">
        <f t="shared" si="52"/>
        <v/>
      </c>
      <c r="BK247" s="71" t="str">
        <f t="shared" si="60"/>
        <v/>
      </c>
      <c r="BL247" s="71" t="str">
        <f t="shared" si="61"/>
        <v/>
      </c>
      <c r="BU247" s="74" t="str">
        <f t="shared" si="53"/>
        <v/>
      </c>
      <c r="BV247" s="74" t="str">
        <f t="shared" si="54"/>
        <v/>
      </c>
      <c r="BW247" s="74" t="str">
        <f t="shared" si="55"/>
        <v/>
      </c>
      <c r="BX247" s="243"/>
      <c r="BY247" s="244"/>
      <c r="CP247" s="63"/>
      <c r="CQ247" s="22"/>
      <c r="CR247" s="22"/>
      <c r="CS247" s="64"/>
      <c r="DI247" s="34" t="str">
        <f t="shared" si="62"/>
        <v/>
      </c>
      <c r="DP247" s="18" t="str">
        <f t="shared" si="63"/>
        <v/>
      </c>
      <c r="DQ247" s="14" t="str">
        <f t="shared" si="56"/>
        <v/>
      </c>
      <c r="DR247" s="19" t="str">
        <f t="shared" si="57"/>
        <v/>
      </c>
      <c r="DS247" s="265" t="str">
        <f>IFERROR(LOOKUP(B247,#REF!,#REF!),"")</f>
        <v/>
      </c>
      <c r="DT247" s="294"/>
      <c r="DU247" s="25" t="str">
        <f t="shared" si="58"/>
        <v/>
      </c>
      <c r="DV247" s="25" t="str">
        <f t="shared" si="64"/>
        <v/>
      </c>
      <c r="DW247" s="31" t="str">
        <f t="shared" si="65"/>
        <v/>
      </c>
    </row>
    <row r="248" spans="1:127" x14ac:dyDescent="0.3">
      <c r="A248" s="264">
        <v>246</v>
      </c>
      <c r="B248" s="12" t="str">
        <f>IF(C248="","",'Critical Info &amp; Checklist'!$G$11&amp;"_"&amp;TEXT('New Data Sheet'!A248,"000")&amp;IF(ISBLANK('Sample Information'!C256),"","_"&amp;'Sample Information'!C256)&amp;IF(ISBLANK('Sample Information'!D256),"","_"&amp;'Sample Information'!D256)&amp;"_"&amp;C248)</f>
        <v/>
      </c>
      <c r="C248" s="24" t="str">
        <f>IF(ISBLANK('Sample Information'!B256),"",'Sample Information'!B256)</f>
        <v/>
      </c>
      <c r="D248" s="13" t="str">
        <f>IF(ISBLANK('Sample Information'!E256),"",'Sample Information'!E256)</f>
        <v/>
      </c>
      <c r="E248" s="13" t="str">
        <f>IF(ISBLANK('Sample Information'!D256),"",'Sample Information'!D256)</f>
        <v/>
      </c>
      <c r="F248" s="13" t="str">
        <f>IF(ISBLANK('Sample Information'!U256),"Not provided",'Sample Information'!U256)</f>
        <v>Not provided</v>
      </c>
      <c r="V248" s="70" t="str">
        <f t="shared" si="59"/>
        <v/>
      </c>
      <c r="W2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8" s="63"/>
      <c r="AN248" s="22"/>
      <c r="AO248" s="22"/>
      <c r="AP248" s="22"/>
      <c r="BF248" s="70" t="str">
        <f t="shared" si="51"/>
        <v/>
      </c>
      <c r="BJ248" s="71" t="str">
        <f t="shared" si="52"/>
        <v/>
      </c>
      <c r="BK248" s="71" t="str">
        <f t="shared" si="60"/>
        <v/>
      </c>
      <c r="BL248" s="71" t="str">
        <f t="shared" si="61"/>
        <v/>
      </c>
      <c r="BU248" s="74" t="str">
        <f t="shared" si="53"/>
        <v/>
      </c>
      <c r="BV248" s="74" t="str">
        <f t="shared" si="54"/>
        <v/>
      </c>
      <c r="BW248" s="74" t="str">
        <f t="shared" si="55"/>
        <v/>
      </c>
      <c r="BX248" s="243"/>
      <c r="BY248" s="244"/>
      <c r="CP248" s="63"/>
      <c r="CQ248" s="22"/>
      <c r="CR248" s="22"/>
      <c r="CS248" s="64"/>
      <c r="DI248" s="34" t="str">
        <f t="shared" si="62"/>
        <v/>
      </c>
      <c r="DP248" s="18" t="str">
        <f t="shared" si="63"/>
        <v/>
      </c>
      <c r="DQ248" s="14" t="str">
        <f t="shared" si="56"/>
        <v/>
      </c>
      <c r="DR248" s="19" t="str">
        <f t="shared" si="57"/>
        <v/>
      </c>
      <c r="DS248" s="265" t="str">
        <f>IFERROR(LOOKUP(B248,#REF!,#REF!),"")</f>
        <v/>
      </c>
      <c r="DT248" s="294"/>
      <c r="DU248" s="25" t="str">
        <f t="shared" si="58"/>
        <v/>
      </c>
      <c r="DV248" s="25" t="str">
        <f t="shared" si="64"/>
        <v/>
      </c>
      <c r="DW248" s="31" t="str">
        <f t="shared" si="65"/>
        <v/>
      </c>
    </row>
    <row r="249" spans="1:127" x14ac:dyDescent="0.3">
      <c r="A249" s="264">
        <v>247</v>
      </c>
      <c r="B249" s="12" t="str">
        <f>IF(C249="","",'Critical Info &amp; Checklist'!$G$11&amp;"_"&amp;TEXT('New Data Sheet'!A249,"000")&amp;IF(ISBLANK('Sample Information'!C257),"","_"&amp;'Sample Information'!C257)&amp;IF(ISBLANK('Sample Information'!D257),"","_"&amp;'Sample Information'!D257)&amp;"_"&amp;C249)</f>
        <v/>
      </c>
      <c r="C249" s="24" t="str">
        <f>IF(ISBLANK('Sample Information'!B257),"",'Sample Information'!B257)</f>
        <v/>
      </c>
      <c r="D249" s="13" t="str">
        <f>IF(ISBLANK('Sample Information'!E257),"",'Sample Information'!E257)</f>
        <v/>
      </c>
      <c r="E249" s="13" t="str">
        <f>IF(ISBLANK('Sample Information'!D257),"",'Sample Information'!D257)</f>
        <v/>
      </c>
      <c r="F249" s="13" t="str">
        <f>IF(ISBLANK('Sample Information'!U257),"Not provided",'Sample Information'!U257)</f>
        <v>Not provided</v>
      </c>
      <c r="V249" s="70" t="str">
        <f t="shared" si="59"/>
        <v/>
      </c>
      <c r="W2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9" s="63"/>
      <c r="AN249" s="22"/>
      <c r="AO249" s="22"/>
      <c r="AP249" s="22"/>
      <c r="BF249" s="70" t="str">
        <f t="shared" si="51"/>
        <v/>
      </c>
      <c r="BJ249" s="71" t="str">
        <f t="shared" si="52"/>
        <v/>
      </c>
      <c r="BK249" s="71" t="str">
        <f t="shared" si="60"/>
        <v/>
      </c>
      <c r="BL249" s="71" t="str">
        <f t="shared" si="61"/>
        <v/>
      </c>
      <c r="BU249" s="74" t="str">
        <f t="shared" si="53"/>
        <v/>
      </c>
      <c r="BV249" s="74" t="str">
        <f t="shared" si="54"/>
        <v/>
      </c>
      <c r="BW249" s="74" t="str">
        <f t="shared" si="55"/>
        <v/>
      </c>
      <c r="BX249" s="243"/>
      <c r="BY249" s="244"/>
      <c r="CP249" s="63"/>
      <c r="CQ249" s="22"/>
      <c r="CR249" s="22"/>
      <c r="CS249" s="64"/>
      <c r="DI249" s="34" t="str">
        <f t="shared" si="62"/>
        <v/>
      </c>
      <c r="DP249" s="18" t="str">
        <f t="shared" si="63"/>
        <v/>
      </c>
      <c r="DQ249" s="14" t="str">
        <f t="shared" si="56"/>
        <v/>
      </c>
      <c r="DR249" s="19" t="str">
        <f t="shared" si="57"/>
        <v/>
      </c>
      <c r="DS249" s="265" t="str">
        <f>IFERROR(LOOKUP(B249,#REF!,#REF!),"")</f>
        <v/>
      </c>
      <c r="DT249" s="294"/>
      <c r="DU249" s="25" t="str">
        <f t="shared" si="58"/>
        <v/>
      </c>
      <c r="DV249" s="25" t="str">
        <f t="shared" si="64"/>
        <v/>
      </c>
      <c r="DW249" s="31" t="str">
        <f t="shared" si="65"/>
        <v/>
      </c>
    </row>
    <row r="250" spans="1:127" x14ac:dyDescent="0.3">
      <c r="A250" s="264">
        <v>248</v>
      </c>
      <c r="B250" s="12" t="str">
        <f>IF(C250="","",'Critical Info &amp; Checklist'!$G$11&amp;"_"&amp;TEXT('New Data Sheet'!A250,"000")&amp;IF(ISBLANK('Sample Information'!C258),"","_"&amp;'Sample Information'!C258)&amp;IF(ISBLANK('Sample Information'!D258),"","_"&amp;'Sample Information'!D258)&amp;"_"&amp;C250)</f>
        <v/>
      </c>
      <c r="C250" s="24" t="str">
        <f>IF(ISBLANK('Sample Information'!B258),"",'Sample Information'!B258)</f>
        <v/>
      </c>
      <c r="D250" s="13" t="str">
        <f>IF(ISBLANK('Sample Information'!E258),"",'Sample Information'!E258)</f>
        <v/>
      </c>
      <c r="E250" s="13" t="str">
        <f>IF(ISBLANK('Sample Information'!D258),"",'Sample Information'!D258)</f>
        <v/>
      </c>
      <c r="F250" s="13" t="str">
        <f>IF(ISBLANK('Sample Information'!U258),"Not provided",'Sample Information'!U258)</f>
        <v>Not provided</v>
      </c>
      <c r="V250" s="70" t="str">
        <f t="shared" si="59"/>
        <v/>
      </c>
      <c r="W2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0" s="63"/>
      <c r="AN250" s="22"/>
      <c r="AO250" s="22"/>
      <c r="AP250" s="22"/>
      <c r="BF250" s="70" t="str">
        <f t="shared" si="51"/>
        <v/>
      </c>
      <c r="BJ250" s="71" t="str">
        <f t="shared" si="52"/>
        <v/>
      </c>
      <c r="BK250" s="71" t="str">
        <f t="shared" si="60"/>
        <v/>
      </c>
      <c r="BL250" s="71" t="str">
        <f t="shared" si="61"/>
        <v/>
      </c>
      <c r="BU250" s="74" t="str">
        <f t="shared" si="53"/>
        <v/>
      </c>
      <c r="BV250" s="74" t="str">
        <f t="shared" si="54"/>
        <v/>
      </c>
      <c r="BW250" s="74" t="str">
        <f t="shared" si="55"/>
        <v/>
      </c>
      <c r="BX250" s="243"/>
      <c r="BY250" s="244"/>
      <c r="CP250" s="63"/>
      <c r="CQ250" s="22"/>
      <c r="CR250" s="22"/>
      <c r="CS250" s="64"/>
      <c r="DI250" s="34" t="str">
        <f t="shared" si="62"/>
        <v/>
      </c>
      <c r="DP250" s="18" t="str">
        <f t="shared" si="63"/>
        <v/>
      </c>
      <c r="DQ250" s="14" t="str">
        <f t="shared" si="56"/>
        <v/>
      </c>
      <c r="DR250" s="19" t="str">
        <f t="shared" si="57"/>
        <v/>
      </c>
      <c r="DS250" s="265" t="str">
        <f>IFERROR(LOOKUP(B250,#REF!,#REF!),"")</f>
        <v/>
      </c>
      <c r="DT250" s="294"/>
      <c r="DU250" s="25" t="str">
        <f t="shared" si="58"/>
        <v/>
      </c>
      <c r="DV250" s="25" t="str">
        <f t="shared" si="64"/>
        <v/>
      </c>
      <c r="DW250" s="31" t="str">
        <f t="shared" si="65"/>
        <v/>
      </c>
    </row>
    <row r="251" spans="1:127" x14ac:dyDescent="0.3">
      <c r="A251" s="264">
        <v>249</v>
      </c>
      <c r="B251" s="12" t="str">
        <f>IF(C251="","",'Critical Info &amp; Checklist'!$G$11&amp;"_"&amp;TEXT('New Data Sheet'!A251,"000")&amp;IF(ISBLANK('Sample Information'!C259),"","_"&amp;'Sample Information'!C259)&amp;IF(ISBLANK('Sample Information'!D259),"","_"&amp;'Sample Information'!D259)&amp;"_"&amp;C251)</f>
        <v/>
      </c>
      <c r="C251" s="24" t="str">
        <f>IF(ISBLANK('Sample Information'!B259),"",'Sample Information'!B259)</f>
        <v/>
      </c>
      <c r="D251" s="13" t="str">
        <f>IF(ISBLANK('Sample Information'!E259),"",'Sample Information'!E259)</f>
        <v/>
      </c>
      <c r="E251" s="13" t="str">
        <f>IF(ISBLANK('Sample Information'!D259),"",'Sample Information'!D259)</f>
        <v/>
      </c>
      <c r="F251" s="13" t="str">
        <f>IF(ISBLANK('Sample Information'!U259),"Not provided",'Sample Information'!U259)</f>
        <v>Not provided</v>
      </c>
      <c r="V251" s="70" t="str">
        <f t="shared" si="59"/>
        <v/>
      </c>
      <c r="W2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1" s="63"/>
      <c r="AN251" s="22"/>
      <c r="AO251" s="22"/>
      <c r="AP251" s="22"/>
      <c r="BF251" s="70" t="str">
        <f t="shared" si="51"/>
        <v/>
      </c>
      <c r="BJ251" s="71" t="str">
        <f t="shared" si="52"/>
        <v/>
      </c>
      <c r="BK251" s="71" t="str">
        <f t="shared" si="60"/>
        <v/>
      </c>
      <c r="BL251" s="71" t="str">
        <f t="shared" si="61"/>
        <v/>
      </c>
      <c r="BU251" s="74" t="str">
        <f t="shared" si="53"/>
        <v/>
      </c>
      <c r="BV251" s="74" t="str">
        <f t="shared" si="54"/>
        <v/>
      </c>
      <c r="BW251" s="74" t="str">
        <f t="shared" si="55"/>
        <v/>
      </c>
      <c r="BX251" s="243"/>
      <c r="BY251" s="244"/>
      <c r="CP251" s="63"/>
      <c r="CQ251" s="22"/>
      <c r="CR251" s="22"/>
      <c r="CS251" s="64"/>
      <c r="DI251" s="34" t="str">
        <f t="shared" si="62"/>
        <v/>
      </c>
      <c r="DP251" s="18" t="str">
        <f t="shared" si="63"/>
        <v/>
      </c>
      <c r="DQ251" s="14" t="str">
        <f t="shared" si="56"/>
        <v/>
      </c>
      <c r="DR251" s="19" t="str">
        <f t="shared" si="57"/>
        <v/>
      </c>
      <c r="DS251" s="265" t="str">
        <f>IFERROR(LOOKUP(B251,#REF!,#REF!),"")</f>
        <v/>
      </c>
      <c r="DT251" s="294"/>
      <c r="DU251" s="25" t="str">
        <f t="shared" si="58"/>
        <v/>
      </c>
      <c r="DV251" s="25" t="str">
        <f t="shared" si="64"/>
        <v/>
      </c>
      <c r="DW251" s="31" t="str">
        <f t="shared" si="65"/>
        <v/>
      </c>
    </row>
    <row r="252" spans="1:127" x14ac:dyDescent="0.3">
      <c r="A252" s="264">
        <v>250</v>
      </c>
      <c r="B252" s="12" t="str">
        <f>IF(C252="","",'Critical Info &amp; Checklist'!$G$11&amp;"_"&amp;TEXT('New Data Sheet'!A252,"000")&amp;IF(ISBLANK('Sample Information'!C260),"","_"&amp;'Sample Information'!C260)&amp;IF(ISBLANK('Sample Information'!D260),"","_"&amp;'Sample Information'!D260)&amp;"_"&amp;C252)</f>
        <v/>
      </c>
      <c r="C252" s="24" t="str">
        <f>IF(ISBLANK('Sample Information'!B260),"",'Sample Information'!B260)</f>
        <v/>
      </c>
      <c r="D252" s="13" t="str">
        <f>IF(ISBLANK('Sample Information'!E260),"",'Sample Information'!E260)</f>
        <v/>
      </c>
      <c r="E252" s="13" t="str">
        <f>IF(ISBLANK('Sample Information'!D260),"",'Sample Information'!D260)</f>
        <v/>
      </c>
      <c r="F252" s="13" t="str">
        <f>IF(ISBLANK('Sample Information'!U260),"Not provided",'Sample Information'!U260)</f>
        <v>Not provided</v>
      </c>
      <c r="V252" s="70" t="str">
        <f t="shared" si="59"/>
        <v/>
      </c>
      <c r="W2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2" s="63"/>
      <c r="AN252" s="22"/>
      <c r="AO252" s="22"/>
      <c r="AP252" s="22"/>
      <c r="BF252" s="70" t="str">
        <f t="shared" si="51"/>
        <v/>
      </c>
      <c r="BJ252" s="71" t="str">
        <f t="shared" si="52"/>
        <v/>
      </c>
      <c r="BK252" s="71" t="str">
        <f t="shared" si="60"/>
        <v/>
      </c>
      <c r="BL252" s="71" t="str">
        <f t="shared" si="61"/>
        <v/>
      </c>
      <c r="BU252" s="74" t="str">
        <f t="shared" si="53"/>
        <v/>
      </c>
      <c r="BV252" s="74" t="str">
        <f t="shared" si="54"/>
        <v/>
      </c>
      <c r="BW252" s="74" t="str">
        <f t="shared" si="55"/>
        <v/>
      </c>
      <c r="BX252" s="243"/>
      <c r="BY252" s="244"/>
      <c r="CP252" s="63"/>
      <c r="CQ252" s="22"/>
      <c r="CR252" s="22"/>
      <c r="CS252" s="64"/>
      <c r="DI252" s="34" t="str">
        <f t="shared" si="62"/>
        <v/>
      </c>
      <c r="DP252" s="18" t="str">
        <f t="shared" si="63"/>
        <v/>
      </c>
      <c r="DQ252" s="14" t="str">
        <f t="shared" si="56"/>
        <v/>
      </c>
      <c r="DR252" s="19" t="str">
        <f t="shared" si="57"/>
        <v/>
      </c>
      <c r="DS252" s="265" t="str">
        <f>IFERROR(LOOKUP(B252,#REF!,#REF!),"")</f>
        <v/>
      </c>
      <c r="DT252" s="294"/>
      <c r="DU252" s="25" t="str">
        <f t="shared" si="58"/>
        <v/>
      </c>
      <c r="DV252" s="25" t="str">
        <f t="shared" si="64"/>
        <v/>
      </c>
      <c r="DW252" s="31" t="str">
        <f t="shared" si="65"/>
        <v/>
      </c>
    </row>
    <row r="253" spans="1:127" x14ac:dyDescent="0.3">
      <c r="A253" s="264">
        <v>251</v>
      </c>
      <c r="B253" s="12" t="str">
        <f>IF(C253="","",'Critical Info &amp; Checklist'!$G$11&amp;"_"&amp;TEXT('New Data Sheet'!A253,"000")&amp;IF(ISBLANK('Sample Information'!C261),"","_"&amp;'Sample Information'!C261)&amp;IF(ISBLANK('Sample Information'!D261),"","_"&amp;'Sample Information'!D261)&amp;"_"&amp;C253)</f>
        <v/>
      </c>
      <c r="C253" s="24" t="str">
        <f>IF(ISBLANK('Sample Information'!B261),"",'Sample Information'!B261)</f>
        <v/>
      </c>
      <c r="D253" s="13" t="str">
        <f>IF(ISBLANK('Sample Information'!E261),"",'Sample Information'!E261)</f>
        <v/>
      </c>
      <c r="E253" s="13" t="str">
        <f>IF(ISBLANK('Sample Information'!D261),"",'Sample Information'!D261)</f>
        <v/>
      </c>
      <c r="F253" s="13" t="str">
        <f>IF(ISBLANK('Sample Information'!U261),"Not provided",'Sample Information'!U261)</f>
        <v>Not provided</v>
      </c>
      <c r="V253" s="70" t="str">
        <f t="shared" si="59"/>
        <v/>
      </c>
      <c r="W2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3" s="63"/>
      <c r="AN253" s="22"/>
      <c r="AO253" s="22"/>
      <c r="AP253" s="22"/>
      <c r="BF253" s="70" t="str">
        <f t="shared" si="51"/>
        <v/>
      </c>
      <c r="BJ253" s="71" t="str">
        <f t="shared" si="52"/>
        <v/>
      </c>
      <c r="BK253" s="71" t="str">
        <f t="shared" si="60"/>
        <v/>
      </c>
      <c r="BL253" s="71" t="str">
        <f t="shared" si="61"/>
        <v/>
      </c>
      <c r="BU253" s="74" t="str">
        <f t="shared" si="53"/>
        <v/>
      </c>
      <c r="BV253" s="74" t="str">
        <f t="shared" si="54"/>
        <v/>
      </c>
      <c r="BW253" s="74" t="str">
        <f t="shared" si="55"/>
        <v/>
      </c>
      <c r="BX253" s="243"/>
      <c r="BY253" s="244"/>
      <c r="CP253" s="63"/>
      <c r="CQ253" s="22"/>
      <c r="CR253" s="22"/>
      <c r="CS253" s="64"/>
      <c r="DI253" s="34" t="str">
        <f t="shared" si="62"/>
        <v/>
      </c>
      <c r="DP253" s="18" t="str">
        <f t="shared" si="63"/>
        <v/>
      </c>
      <c r="DQ253" s="14" t="str">
        <f t="shared" si="56"/>
        <v/>
      </c>
      <c r="DR253" s="19" t="str">
        <f t="shared" si="57"/>
        <v/>
      </c>
      <c r="DS253" s="265" t="str">
        <f>IFERROR(LOOKUP(B253,#REF!,#REF!),"")</f>
        <v/>
      </c>
      <c r="DT253" s="294"/>
      <c r="DU253" s="25" t="str">
        <f t="shared" si="58"/>
        <v/>
      </c>
      <c r="DV253" s="25" t="str">
        <f t="shared" si="64"/>
        <v/>
      </c>
      <c r="DW253" s="31" t="str">
        <f t="shared" si="65"/>
        <v/>
      </c>
    </row>
    <row r="254" spans="1:127" x14ac:dyDescent="0.3">
      <c r="A254" s="264">
        <v>252</v>
      </c>
      <c r="B254" s="12" t="str">
        <f>IF(C254="","",'Critical Info &amp; Checklist'!$G$11&amp;"_"&amp;TEXT('New Data Sheet'!A254,"000")&amp;IF(ISBLANK('Sample Information'!C262),"","_"&amp;'Sample Information'!C262)&amp;IF(ISBLANK('Sample Information'!D262),"","_"&amp;'Sample Information'!D262)&amp;"_"&amp;C254)</f>
        <v/>
      </c>
      <c r="C254" s="24" t="str">
        <f>IF(ISBLANK('Sample Information'!B262),"",'Sample Information'!B262)</f>
        <v/>
      </c>
      <c r="D254" s="13" t="str">
        <f>IF(ISBLANK('Sample Information'!E262),"",'Sample Information'!E262)</f>
        <v/>
      </c>
      <c r="E254" s="13" t="str">
        <f>IF(ISBLANK('Sample Information'!D262),"",'Sample Information'!D262)</f>
        <v/>
      </c>
      <c r="F254" s="13" t="str">
        <f>IF(ISBLANK('Sample Information'!U262),"Not provided",'Sample Information'!U262)</f>
        <v>Not provided</v>
      </c>
      <c r="V254" s="70" t="str">
        <f t="shared" si="59"/>
        <v/>
      </c>
      <c r="W2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4" s="63"/>
      <c r="AN254" s="22"/>
      <c r="AO254" s="22"/>
      <c r="AP254" s="22"/>
      <c r="BF254" s="70" t="str">
        <f t="shared" si="51"/>
        <v/>
      </c>
      <c r="BJ254" s="71" t="str">
        <f t="shared" si="52"/>
        <v/>
      </c>
      <c r="BK254" s="71" t="str">
        <f t="shared" si="60"/>
        <v/>
      </c>
      <c r="BL254" s="71" t="str">
        <f t="shared" si="61"/>
        <v/>
      </c>
      <c r="BU254" s="74" t="str">
        <f t="shared" si="53"/>
        <v/>
      </c>
      <c r="BV254" s="74" t="str">
        <f t="shared" si="54"/>
        <v/>
      </c>
      <c r="BW254" s="74" t="str">
        <f t="shared" si="55"/>
        <v/>
      </c>
      <c r="BX254" s="243"/>
      <c r="BY254" s="244"/>
      <c r="CP254" s="63"/>
      <c r="CQ254" s="22"/>
      <c r="CR254" s="22"/>
      <c r="CS254" s="64"/>
      <c r="DI254" s="34" t="str">
        <f t="shared" si="62"/>
        <v/>
      </c>
      <c r="DP254" s="18" t="str">
        <f t="shared" si="63"/>
        <v/>
      </c>
      <c r="DQ254" s="14" t="str">
        <f t="shared" si="56"/>
        <v/>
      </c>
      <c r="DR254" s="19" t="str">
        <f t="shared" si="57"/>
        <v/>
      </c>
      <c r="DS254" s="265" t="str">
        <f>IFERROR(LOOKUP(B254,#REF!,#REF!),"")</f>
        <v/>
      </c>
      <c r="DT254" s="294"/>
      <c r="DU254" s="25" t="str">
        <f t="shared" si="58"/>
        <v/>
      </c>
      <c r="DV254" s="25" t="str">
        <f t="shared" si="64"/>
        <v/>
      </c>
      <c r="DW254" s="31" t="str">
        <f t="shared" si="65"/>
        <v/>
      </c>
    </row>
    <row r="255" spans="1:127" x14ac:dyDescent="0.3">
      <c r="A255" s="264">
        <v>253</v>
      </c>
      <c r="B255" s="12" t="str">
        <f>IF(C255="","",'Critical Info &amp; Checklist'!$G$11&amp;"_"&amp;TEXT('New Data Sheet'!A255,"000")&amp;IF(ISBLANK('Sample Information'!C263),"","_"&amp;'Sample Information'!C263)&amp;IF(ISBLANK('Sample Information'!D263),"","_"&amp;'Sample Information'!D263)&amp;"_"&amp;C255)</f>
        <v/>
      </c>
      <c r="C255" s="24" t="str">
        <f>IF(ISBLANK('Sample Information'!B263),"",'Sample Information'!B263)</f>
        <v/>
      </c>
      <c r="D255" s="13" t="str">
        <f>IF(ISBLANK('Sample Information'!E263),"",'Sample Information'!E263)</f>
        <v/>
      </c>
      <c r="E255" s="13" t="str">
        <f>IF(ISBLANK('Sample Information'!D263),"",'Sample Information'!D263)</f>
        <v/>
      </c>
      <c r="F255" s="13" t="str">
        <f>IF(ISBLANK('Sample Information'!U263),"Not provided",'Sample Information'!U263)</f>
        <v>Not provided</v>
      </c>
      <c r="V255" s="70" t="str">
        <f t="shared" si="59"/>
        <v/>
      </c>
      <c r="W2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5" s="63"/>
      <c r="AN255" s="22"/>
      <c r="AO255" s="22"/>
      <c r="AP255" s="22"/>
      <c r="BF255" s="70" t="str">
        <f t="shared" si="51"/>
        <v/>
      </c>
      <c r="BJ255" s="71" t="str">
        <f t="shared" si="52"/>
        <v/>
      </c>
      <c r="BK255" s="71" t="str">
        <f t="shared" si="60"/>
        <v/>
      </c>
      <c r="BL255" s="71" t="str">
        <f t="shared" si="61"/>
        <v/>
      </c>
      <c r="BU255" s="74" t="str">
        <f t="shared" si="53"/>
        <v/>
      </c>
      <c r="BV255" s="74" t="str">
        <f t="shared" si="54"/>
        <v/>
      </c>
      <c r="BW255" s="74" t="str">
        <f t="shared" si="55"/>
        <v/>
      </c>
      <c r="BX255" s="243"/>
      <c r="BY255" s="244"/>
      <c r="CP255" s="63"/>
      <c r="CQ255" s="22"/>
      <c r="CR255" s="22"/>
      <c r="CS255" s="64"/>
      <c r="DI255" s="34" t="str">
        <f t="shared" si="62"/>
        <v/>
      </c>
      <c r="DP255" s="18" t="str">
        <f t="shared" si="63"/>
        <v/>
      </c>
      <c r="DQ255" s="14" t="str">
        <f t="shared" si="56"/>
        <v/>
      </c>
      <c r="DR255" s="19" t="str">
        <f t="shared" si="57"/>
        <v/>
      </c>
      <c r="DS255" s="265" t="str">
        <f>IFERROR(LOOKUP(B255,#REF!,#REF!),"")</f>
        <v/>
      </c>
      <c r="DT255" s="294"/>
      <c r="DU255" s="25" t="str">
        <f t="shared" si="58"/>
        <v/>
      </c>
      <c r="DV255" s="25" t="str">
        <f t="shared" si="64"/>
        <v/>
      </c>
      <c r="DW255" s="31" t="str">
        <f t="shared" si="65"/>
        <v/>
      </c>
    </row>
    <row r="256" spans="1:127" x14ac:dyDescent="0.3">
      <c r="A256" s="264">
        <v>254</v>
      </c>
      <c r="B256" s="12" t="str">
        <f>IF(C256="","",'Critical Info &amp; Checklist'!$G$11&amp;"_"&amp;TEXT('New Data Sheet'!A256,"000")&amp;IF(ISBLANK('Sample Information'!C264),"","_"&amp;'Sample Information'!C264)&amp;IF(ISBLANK('Sample Information'!D264),"","_"&amp;'Sample Information'!D264)&amp;"_"&amp;C256)</f>
        <v/>
      </c>
      <c r="C256" s="24" t="str">
        <f>IF(ISBLANK('Sample Information'!B264),"",'Sample Information'!B264)</f>
        <v/>
      </c>
      <c r="D256" s="13" t="str">
        <f>IF(ISBLANK('Sample Information'!E264),"",'Sample Information'!E264)</f>
        <v/>
      </c>
      <c r="E256" s="13" t="str">
        <f>IF(ISBLANK('Sample Information'!D264),"",'Sample Information'!D264)</f>
        <v/>
      </c>
      <c r="F256" s="13" t="str">
        <f>IF(ISBLANK('Sample Information'!U264),"Not provided",'Sample Information'!U264)</f>
        <v>Not provided</v>
      </c>
      <c r="V256" s="70" t="str">
        <f t="shared" si="59"/>
        <v/>
      </c>
      <c r="W2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6" s="63"/>
      <c r="AN256" s="22"/>
      <c r="AO256" s="22"/>
      <c r="AP256" s="22"/>
      <c r="BF256" s="70" t="str">
        <f t="shared" si="51"/>
        <v/>
      </c>
      <c r="BJ256" s="71" t="str">
        <f t="shared" si="52"/>
        <v/>
      </c>
      <c r="BK256" s="71" t="str">
        <f t="shared" si="60"/>
        <v/>
      </c>
      <c r="BL256" s="71" t="str">
        <f t="shared" si="61"/>
        <v/>
      </c>
      <c r="BU256" s="74" t="str">
        <f t="shared" si="53"/>
        <v/>
      </c>
      <c r="BV256" s="74" t="str">
        <f t="shared" si="54"/>
        <v/>
      </c>
      <c r="BW256" s="74" t="str">
        <f t="shared" si="55"/>
        <v/>
      </c>
      <c r="BX256" s="243"/>
      <c r="BY256" s="244"/>
      <c r="CP256" s="63"/>
      <c r="CQ256" s="22"/>
      <c r="CR256" s="22"/>
      <c r="CS256" s="64"/>
      <c r="DI256" s="34" t="str">
        <f t="shared" si="62"/>
        <v/>
      </c>
      <c r="DP256" s="18" t="str">
        <f t="shared" si="63"/>
        <v/>
      </c>
      <c r="DQ256" s="14" t="str">
        <f t="shared" si="56"/>
        <v/>
      </c>
      <c r="DR256" s="19" t="str">
        <f t="shared" si="57"/>
        <v/>
      </c>
      <c r="DS256" s="265" t="str">
        <f>IFERROR(LOOKUP(B256,#REF!,#REF!),"")</f>
        <v/>
      </c>
      <c r="DT256" s="294"/>
      <c r="DU256" s="25" t="str">
        <f t="shared" si="58"/>
        <v/>
      </c>
      <c r="DV256" s="25" t="str">
        <f t="shared" si="64"/>
        <v/>
      </c>
      <c r="DW256" s="31" t="str">
        <f t="shared" si="65"/>
        <v/>
      </c>
    </row>
    <row r="257" spans="1:127" x14ac:dyDescent="0.3">
      <c r="A257" s="264">
        <v>255</v>
      </c>
      <c r="B257" s="12" t="str">
        <f>IF(C257="","",'Critical Info &amp; Checklist'!$G$11&amp;"_"&amp;TEXT('New Data Sheet'!A257,"000")&amp;IF(ISBLANK('Sample Information'!C265),"","_"&amp;'Sample Information'!C265)&amp;IF(ISBLANK('Sample Information'!D265),"","_"&amp;'Sample Information'!D265)&amp;"_"&amp;C257)</f>
        <v/>
      </c>
      <c r="C257" s="24" t="str">
        <f>IF(ISBLANK('Sample Information'!B265),"",'Sample Information'!B265)</f>
        <v/>
      </c>
      <c r="D257" s="13" t="str">
        <f>IF(ISBLANK('Sample Information'!E265),"",'Sample Information'!E265)</f>
        <v/>
      </c>
      <c r="E257" s="13" t="str">
        <f>IF(ISBLANK('Sample Information'!D265),"",'Sample Information'!D265)</f>
        <v/>
      </c>
      <c r="F257" s="13" t="str">
        <f>IF(ISBLANK('Sample Information'!U265),"Not provided",'Sample Information'!U265)</f>
        <v>Not provided</v>
      </c>
      <c r="V257" s="70" t="str">
        <f t="shared" si="59"/>
        <v/>
      </c>
      <c r="W2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7" s="63"/>
      <c r="AN257" s="22"/>
      <c r="AO257" s="22"/>
      <c r="AP257" s="22"/>
      <c r="BF257" s="70" t="str">
        <f t="shared" si="51"/>
        <v/>
      </c>
      <c r="BJ257" s="71" t="str">
        <f t="shared" si="52"/>
        <v/>
      </c>
      <c r="BK257" s="71" t="str">
        <f t="shared" si="60"/>
        <v/>
      </c>
      <c r="BL257" s="71" t="str">
        <f t="shared" si="61"/>
        <v/>
      </c>
      <c r="BU257" s="74" t="str">
        <f t="shared" si="53"/>
        <v/>
      </c>
      <c r="BV257" s="74" t="str">
        <f t="shared" si="54"/>
        <v/>
      </c>
      <c r="BW257" s="74" t="str">
        <f t="shared" si="55"/>
        <v/>
      </c>
      <c r="BX257" s="243"/>
      <c r="BY257" s="244"/>
      <c r="CP257" s="63"/>
      <c r="CQ257" s="22"/>
      <c r="CR257" s="22"/>
      <c r="CS257" s="64"/>
      <c r="DI257" s="34" t="str">
        <f t="shared" si="62"/>
        <v/>
      </c>
      <c r="DP257" s="18" t="str">
        <f t="shared" si="63"/>
        <v/>
      </c>
      <c r="DQ257" s="14" t="str">
        <f t="shared" si="56"/>
        <v/>
      </c>
      <c r="DR257" s="19" t="str">
        <f t="shared" si="57"/>
        <v/>
      </c>
      <c r="DS257" s="265" t="str">
        <f>IFERROR(LOOKUP(B257,#REF!,#REF!),"")</f>
        <v/>
      </c>
      <c r="DT257" s="294"/>
      <c r="DU257" s="25" t="str">
        <f t="shared" si="58"/>
        <v/>
      </c>
      <c r="DV257" s="25" t="str">
        <f t="shared" si="64"/>
        <v/>
      </c>
      <c r="DW257" s="31" t="str">
        <f t="shared" si="65"/>
        <v/>
      </c>
    </row>
    <row r="258" spans="1:127" x14ac:dyDescent="0.3">
      <c r="A258" s="264">
        <v>256</v>
      </c>
      <c r="B258" s="12" t="str">
        <f>IF(C258="","",'Critical Info &amp; Checklist'!$G$11&amp;"_"&amp;TEXT('New Data Sheet'!A258,"000")&amp;IF(ISBLANK('Sample Information'!C266),"","_"&amp;'Sample Information'!C266)&amp;IF(ISBLANK('Sample Information'!D266),"","_"&amp;'Sample Information'!D266)&amp;"_"&amp;C258)</f>
        <v/>
      </c>
      <c r="C258" s="24" t="str">
        <f>IF(ISBLANK('Sample Information'!B266),"",'Sample Information'!B266)</f>
        <v/>
      </c>
      <c r="D258" s="13" t="str">
        <f>IF(ISBLANK('Sample Information'!E266),"",'Sample Information'!E266)</f>
        <v/>
      </c>
      <c r="E258" s="13" t="str">
        <f>IF(ISBLANK('Sample Information'!D266),"",'Sample Information'!D266)</f>
        <v/>
      </c>
      <c r="F258" s="13" t="str">
        <f>IF(ISBLANK('Sample Information'!U266),"Not provided",'Sample Information'!U266)</f>
        <v>Not provided</v>
      </c>
      <c r="V258" s="70" t="str">
        <f t="shared" si="59"/>
        <v/>
      </c>
      <c r="W2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8" s="63"/>
      <c r="AN258" s="22"/>
      <c r="AO258" s="22"/>
      <c r="AP258" s="22"/>
      <c r="BF258" s="70" t="str">
        <f t="shared" si="51"/>
        <v/>
      </c>
      <c r="BJ258" s="71" t="str">
        <f t="shared" si="52"/>
        <v/>
      </c>
      <c r="BK258" s="71" t="str">
        <f t="shared" si="60"/>
        <v/>
      </c>
      <c r="BL258" s="71" t="str">
        <f t="shared" si="61"/>
        <v/>
      </c>
      <c r="BU258" s="74" t="str">
        <f t="shared" si="53"/>
        <v/>
      </c>
      <c r="BV258" s="74" t="str">
        <f t="shared" si="54"/>
        <v/>
      </c>
      <c r="BW258" s="74" t="str">
        <f t="shared" si="55"/>
        <v/>
      </c>
      <c r="BX258" s="243"/>
      <c r="BY258" s="244"/>
      <c r="CP258" s="63"/>
      <c r="CQ258" s="22"/>
      <c r="CR258" s="22"/>
      <c r="CS258" s="64"/>
      <c r="DI258" s="34" t="str">
        <f t="shared" si="62"/>
        <v/>
      </c>
      <c r="DP258" s="18" t="str">
        <f t="shared" si="63"/>
        <v/>
      </c>
      <c r="DQ258" s="14" t="str">
        <f t="shared" si="56"/>
        <v/>
      </c>
      <c r="DR258" s="19" t="str">
        <f t="shared" si="57"/>
        <v/>
      </c>
      <c r="DS258" s="265" t="str">
        <f>IFERROR(LOOKUP(B258,#REF!,#REF!),"")</f>
        <v/>
      </c>
      <c r="DT258" s="294"/>
      <c r="DU258" s="25" t="str">
        <f t="shared" si="58"/>
        <v/>
      </c>
      <c r="DV258" s="25" t="str">
        <f t="shared" si="64"/>
        <v/>
      </c>
      <c r="DW258" s="31" t="str">
        <f t="shared" si="65"/>
        <v/>
      </c>
    </row>
    <row r="259" spans="1:127" x14ac:dyDescent="0.3">
      <c r="A259" s="264">
        <v>257</v>
      </c>
      <c r="B259" s="12" t="str">
        <f>IF(C259="","",'Critical Info &amp; Checklist'!$G$11&amp;"_"&amp;TEXT('New Data Sheet'!A259,"000")&amp;IF(ISBLANK('Sample Information'!C267),"","_"&amp;'Sample Information'!C267)&amp;IF(ISBLANK('Sample Information'!D267),"","_"&amp;'Sample Information'!D267)&amp;"_"&amp;C259)</f>
        <v/>
      </c>
      <c r="C259" s="24" t="str">
        <f>IF(ISBLANK('Sample Information'!B267),"",'Sample Information'!B267)</f>
        <v/>
      </c>
      <c r="D259" s="13" t="str">
        <f>IF(ISBLANK('Sample Information'!E267),"",'Sample Information'!E267)</f>
        <v/>
      </c>
      <c r="E259" s="13" t="str">
        <f>IF(ISBLANK('Sample Information'!D267),"",'Sample Information'!D267)</f>
        <v/>
      </c>
      <c r="F259" s="13" t="str">
        <f>IF(ISBLANK('Sample Information'!U267),"Not provided",'Sample Information'!U267)</f>
        <v>Not provided</v>
      </c>
      <c r="V259" s="70" t="str">
        <f t="shared" si="59"/>
        <v/>
      </c>
      <c r="W2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9" s="63"/>
      <c r="AN259" s="22"/>
      <c r="AO259" s="22"/>
      <c r="AP259" s="22"/>
      <c r="BF259" s="70" t="str">
        <f t="shared" ref="BF259:BF322" si="66">IF(AND(AL259&gt;0,NOT(ISBLANK(BE259))),AL259/IF(ISNUMBER(SEARCH("Tape",BE259)),5,IF(ISNUMBER(SEARCH("Bio",BE259)),1)),"")</f>
        <v/>
      </c>
      <c r="BJ259" s="71" t="str">
        <f t="shared" ref="BJ259:BJ322" si="67">IF(K259&gt;0,IF(AB259&gt;0,AB259,K259)-IF(BG259&gt;0,1)-AI259*AJ259,"")</f>
        <v/>
      </c>
      <c r="BK259" s="71" t="str">
        <f t="shared" si="60"/>
        <v/>
      </c>
      <c r="BL259" s="71" t="str">
        <f t="shared" si="61"/>
        <v/>
      </c>
      <c r="BU259" s="74" t="str">
        <f t="shared" ref="BU259:BU322" si="68">IFERROR(BS259/((AH259/BR259)*AL259),"")</f>
        <v/>
      </c>
      <c r="BV259" s="74" t="str">
        <f t="shared" ref="BV259:BV322" si="69">IF(BT259&gt;0,BT259-BU259,"")</f>
        <v/>
      </c>
      <c r="BW259" s="74" t="str">
        <f t="shared" ref="BW259:BW322" si="70">IF(BU259="","",IF(BU259&gt;(BJ259/2),"using &gt;1/2","ok"))</f>
        <v/>
      </c>
      <c r="BX259" s="243"/>
      <c r="BY259" s="244"/>
      <c r="CP259" s="63"/>
      <c r="CQ259" s="22"/>
      <c r="CR259" s="22"/>
      <c r="CS259" s="64"/>
      <c r="DI259" s="34" t="str">
        <f t="shared" si="62"/>
        <v/>
      </c>
      <c r="DP259" s="18" t="str">
        <f t="shared" si="63"/>
        <v/>
      </c>
      <c r="DQ259" s="14" t="str">
        <f t="shared" ref="DQ259:DQ322" si="71">IF(CO259&gt;0,CO259*CE259,"")</f>
        <v/>
      </c>
      <c r="DR259" s="19" t="str">
        <f t="shared" ref="DR259:DR322" si="72">IFERROR((DP259/(660*DL259))*10^6,"")</f>
        <v/>
      </c>
      <c r="DS259" s="265" t="str">
        <f>IFERROR(LOOKUP(B259,#REF!,#REF!),"")</f>
        <v/>
      </c>
      <c r="DT259" s="294"/>
      <c r="DU259" s="25" t="str">
        <f t="shared" ref="DU259:DU322" si="73">IFERROR(F259*10^6,"")</f>
        <v/>
      </c>
      <c r="DV259" s="25" t="str">
        <f t="shared" si="64"/>
        <v/>
      </c>
      <c r="DW259" s="31" t="str">
        <f t="shared" si="65"/>
        <v/>
      </c>
    </row>
    <row r="260" spans="1:127" x14ac:dyDescent="0.3">
      <c r="A260" s="264">
        <v>258</v>
      </c>
      <c r="B260" s="12" t="str">
        <f>IF(C260="","",'Critical Info &amp; Checklist'!$G$11&amp;"_"&amp;TEXT('New Data Sheet'!A260,"000")&amp;IF(ISBLANK('Sample Information'!C268),"","_"&amp;'Sample Information'!C268)&amp;IF(ISBLANK('Sample Information'!D268),"","_"&amp;'Sample Information'!D268)&amp;"_"&amp;C260)</f>
        <v/>
      </c>
      <c r="C260" s="24" t="str">
        <f>IF(ISBLANK('Sample Information'!B268),"",'Sample Information'!B268)</f>
        <v/>
      </c>
      <c r="D260" s="13" t="str">
        <f>IF(ISBLANK('Sample Information'!E268),"",'Sample Information'!E268)</f>
        <v/>
      </c>
      <c r="E260" s="13" t="str">
        <f>IF(ISBLANK('Sample Information'!D268),"",'Sample Information'!D268)</f>
        <v/>
      </c>
      <c r="F260" s="13" t="str">
        <f>IF(ISBLANK('Sample Information'!U268),"Not provided",'Sample Information'!U268)</f>
        <v>Not provided</v>
      </c>
      <c r="V260" s="70" t="str">
        <f t="shared" ref="V260:V323" si="74">IF(U260*K260&gt;0,U260*K260,"")</f>
        <v/>
      </c>
      <c r="W2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0" s="63"/>
      <c r="AN260" s="22"/>
      <c r="AO260" s="22"/>
      <c r="AP260" s="22"/>
      <c r="BF260" s="70" t="str">
        <f t="shared" si="66"/>
        <v/>
      </c>
      <c r="BJ260" s="71" t="str">
        <f t="shared" si="67"/>
        <v/>
      </c>
      <c r="BK260" s="71" t="str">
        <f t="shared" ref="BK260:BK323" si="75">IF(AL260&gt;0,AL260,"")</f>
        <v/>
      </c>
      <c r="BL260" s="71" t="str">
        <f t="shared" ref="BL260:BL323" si="76">IFERROR(BJ260*BK260,"")</f>
        <v/>
      </c>
      <c r="BU260" s="74" t="str">
        <f t="shared" si="68"/>
        <v/>
      </c>
      <c r="BV260" s="74" t="str">
        <f t="shared" si="69"/>
        <v/>
      </c>
      <c r="BW260" s="74" t="str">
        <f t="shared" si="70"/>
        <v/>
      </c>
      <c r="BX260" s="243"/>
      <c r="BY260" s="244"/>
      <c r="CP260" s="63"/>
      <c r="CQ260" s="22"/>
      <c r="CR260" s="22"/>
      <c r="CS260" s="64"/>
      <c r="DI260" s="34" t="str">
        <f t="shared" ref="DI260:DI323" si="77">IF(ISBLANK(CY260),"",CY260)</f>
        <v/>
      </c>
      <c r="DP260" s="18" t="str">
        <f t="shared" ref="DP260:DP323" si="78">IF(DC260&gt;0,DC260*(DO260/100),"")</f>
        <v/>
      </c>
      <c r="DQ260" s="14" t="str">
        <f t="shared" si="71"/>
        <v/>
      </c>
      <c r="DR260" s="19" t="str">
        <f t="shared" si="72"/>
        <v/>
      </c>
      <c r="DS260" s="265" t="str">
        <f>IFERROR(LOOKUP(B260,#REF!,#REF!),"")</f>
        <v/>
      </c>
      <c r="DT260" s="294"/>
      <c r="DU260" s="25" t="str">
        <f t="shared" si="73"/>
        <v/>
      </c>
      <c r="DV260" s="25" t="str">
        <f t="shared" ref="DV260:DV323" si="79">IFERROR(DT260-DU260,"")</f>
        <v/>
      </c>
      <c r="DW260" s="31" t="str">
        <f t="shared" ref="DW260:DW323" si="80">IFERROR(DT260/DS260,"")</f>
        <v/>
      </c>
    </row>
    <row r="261" spans="1:127" x14ac:dyDescent="0.3">
      <c r="A261" s="264">
        <v>259</v>
      </c>
      <c r="B261" s="12" t="str">
        <f>IF(C261="","",'Critical Info &amp; Checklist'!$G$11&amp;"_"&amp;TEXT('New Data Sheet'!A261,"000")&amp;IF(ISBLANK('Sample Information'!C269),"","_"&amp;'Sample Information'!C269)&amp;IF(ISBLANK('Sample Information'!D269),"","_"&amp;'Sample Information'!D269)&amp;"_"&amp;C261)</f>
        <v/>
      </c>
      <c r="C261" s="24" t="str">
        <f>IF(ISBLANK('Sample Information'!B269),"",'Sample Information'!B269)</f>
        <v/>
      </c>
      <c r="D261" s="13" t="str">
        <f>IF(ISBLANK('Sample Information'!E269),"",'Sample Information'!E269)</f>
        <v/>
      </c>
      <c r="E261" s="13" t="str">
        <f>IF(ISBLANK('Sample Information'!D269),"",'Sample Information'!D269)</f>
        <v/>
      </c>
      <c r="F261" s="13" t="str">
        <f>IF(ISBLANK('Sample Information'!U269),"Not provided",'Sample Information'!U269)</f>
        <v>Not provided</v>
      </c>
      <c r="V261" s="70" t="str">
        <f t="shared" si="74"/>
        <v/>
      </c>
      <c r="W2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1" s="63"/>
      <c r="AN261" s="22"/>
      <c r="AO261" s="22"/>
      <c r="AP261" s="22"/>
      <c r="BF261" s="70" t="str">
        <f t="shared" si="66"/>
        <v/>
      </c>
      <c r="BJ261" s="71" t="str">
        <f t="shared" si="67"/>
        <v/>
      </c>
      <c r="BK261" s="71" t="str">
        <f t="shared" si="75"/>
        <v/>
      </c>
      <c r="BL261" s="71" t="str">
        <f t="shared" si="76"/>
        <v/>
      </c>
      <c r="BU261" s="74" t="str">
        <f t="shared" si="68"/>
        <v/>
      </c>
      <c r="BV261" s="74" t="str">
        <f t="shared" si="69"/>
        <v/>
      </c>
      <c r="BW261" s="74" t="str">
        <f t="shared" si="70"/>
        <v/>
      </c>
      <c r="BX261" s="243"/>
      <c r="BY261" s="244"/>
      <c r="CP261" s="63"/>
      <c r="CQ261" s="22"/>
      <c r="CR261" s="22"/>
      <c r="CS261" s="64"/>
      <c r="DI261" s="34" t="str">
        <f t="shared" si="77"/>
        <v/>
      </c>
      <c r="DP261" s="18" t="str">
        <f t="shared" si="78"/>
        <v/>
      </c>
      <c r="DQ261" s="14" t="str">
        <f t="shared" si="71"/>
        <v/>
      </c>
      <c r="DR261" s="19" t="str">
        <f t="shared" si="72"/>
        <v/>
      </c>
      <c r="DS261" s="265" t="str">
        <f>IFERROR(LOOKUP(B261,#REF!,#REF!),"")</f>
        <v/>
      </c>
      <c r="DT261" s="294"/>
      <c r="DU261" s="25" t="str">
        <f t="shared" si="73"/>
        <v/>
      </c>
      <c r="DV261" s="25" t="str">
        <f t="shared" si="79"/>
        <v/>
      </c>
      <c r="DW261" s="31" t="str">
        <f t="shared" si="80"/>
        <v/>
      </c>
    </row>
    <row r="262" spans="1:127" x14ac:dyDescent="0.3">
      <c r="A262" s="264">
        <v>260</v>
      </c>
      <c r="B262" s="12" t="str">
        <f>IF(C262="","",'Critical Info &amp; Checklist'!$G$11&amp;"_"&amp;TEXT('New Data Sheet'!A262,"000")&amp;IF(ISBLANK('Sample Information'!C270),"","_"&amp;'Sample Information'!C270)&amp;IF(ISBLANK('Sample Information'!D270),"","_"&amp;'Sample Information'!D270)&amp;"_"&amp;C262)</f>
        <v/>
      </c>
      <c r="C262" s="24" t="str">
        <f>IF(ISBLANK('Sample Information'!B270),"",'Sample Information'!B270)</f>
        <v/>
      </c>
      <c r="D262" s="13" t="str">
        <f>IF(ISBLANK('Sample Information'!E270),"",'Sample Information'!E270)</f>
        <v/>
      </c>
      <c r="E262" s="13" t="str">
        <f>IF(ISBLANK('Sample Information'!D270),"",'Sample Information'!D270)</f>
        <v/>
      </c>
      <c r="F262" s="13" t="str">
        <f>IF(ISBLANK('Sample Information'!U270),"Not provided",'Sample Information'!U270)</f>
        <v>Not provided</v>
      </c>
      <c r="V262" s="70" t="str">
        <f t="shared" si="74"/>
        <v/>
      </c>
      <c r="W2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2" s="63"/>
      <c r="AN262" s="22"/>
      <c r="AO262" s="22"/>
      <c r="AP262" s="22"/>
      <c r="BF262" s="70" t="str">
        <f t="shared" si="66"/>
        <v/>
      </c>
      <c r="BJ262" s="71" t="str">
        <f t="shared" si="67"/>
        <v/>
      </c>
      <c r="BK262" s="71" t="str">
        <f t="shared" si="75"/>
        <v/>
      </c>
      <c r="BL262" s="71" t="str">
        <f t="shared" si="76"/>
        <v/>
      </c>
      <c r="BU262" s="74" t="str">
        <f t="shared" si="68"/>
        <v/>
      </c>
      <c r="BV262" s="74" t="str">
        <f t="shared" si="69"/>
        <v/>
      </c>
      <c r="BW262" s="74" t="str">
        <f t="shared" si="70"/>
        <v/>
      </c>
      <c r="BX262" s="243"/>
      <c r="BY262" s="244"/>
      <c r="CP262" s="63"/>
      <c r="CQ262" s="22"/>
      <c r="CR262" s="22"/>
      <c r="CS262" s="64"/>
      <c r="DI262" s="34" t="str">
        <f t="shared" si="77"/>
        <v/>
      </c>
      <c r="DP262" s="18" t="str">
        <f t="shared" si="78"/>
        <v/>
      </c>
      <c r="DQ262" s="14" t="str">
        <f t="shared" si="71"/>
        <v/>
      </c>
      <c r="DR262" s="19" t="str">
        <f t="shared" si="72"/>
        <v/>
      </c>
      <c r="DS262" s="265" t="str">
        <f>IFERROR(LOOKUP(B262,#REF!,#REF!),"")</f>
        <v/>
      </c>
      <c r="DT262" s="294"/>
      <c r="DU262" s="25" t="str">
        <f t="shared" si="73"/>
        <v/>
      </c>
      <c r="DV262" s="25" t="str">
        <f t="shared" si="79"/>
        <v/>
      </c>
      <c r="DW262" s="31" t="str">
        <f t="shared" si="80"/>
        <v/>
      </c>
    </row>
    <row r="263" spans="1:127" x14ac:dyDescent="0.3">
      <c r="A263" s="264">
        <v>261</v>
      </c>
      <c r="B263" s="12" t="str">
        <f>IF(C263="","",'Critical Info &amp; Checklist'!$G$11&amp;"_"&amp;TEXT('New Data Sheet'!A263,"000")&amp;IF(ISBLANK('Sample Information'!C271),"","_"&amp;'Sample Information'!C271)&amp;IF(ISBLANK('Sample Information'!D271),"","_"&amp;'Sample Information'!D271)&amp;"_"&amp;C263)</f>
        <v/>
      </c>
      <c r="C263" s="24" t="str">
        <f>IF(ISBLANK('Sample Information'!B271),"",'Sample Information'!B271)</f>
        <v/>
      </c>
      <c r="D263" s="13" t="str">
        <f>IF(ISBLANK('Sample Information'!E271),"",'Sample Information'!E271)</f>
        <v/>
      </c>
      <c r="E263" s="13" t="str">
        <f>IF(ISBLANK('Sample Information'!D271),"",'Sample Information'!D271)</f>
        <v/>
      </c>
      <c r="F263" s="13" t="str">
        <f>IF(ISBLANK('Sample Information'!U271),"Not provided",'Sample Information'!U271)</f>
        <v>Not provided</v>
      </c>
      <c r="V263" s="70" t="str">
        <f t="shared" si="74"/>
        <v/>
      </c>
      <c r="W2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3" s="63"/>
      <c r="AN263" s="22"/>
      <c r="AO263" s="22"/>
      <c r="AP263" s="22"/>
      <c r="BF263" s="70" t="str">
        <f t="shared" si="66"/>
        <v/>
      </c>
      <c r="BJ263" s="71" t="str">
        <f t="shared" si="67"/>
        <v/>
      </c>
      <c r="BK263" s="71" t="str">
        <f t="shared" si="75"/>
        <v/>
      </c>
      <c r="BL263" s="71" t="str">
        <f t="shared" si="76"/>
        <v/>
      </c>
      <c r="BU263" s="74" t="str">
        <f t="shared" si="68"/>
        <v/>
      </c>
      <c r="BV263" s="74" t="str">
        <f t="shared" si="69"/>
        <v/>
      </c>
      <c r="BW263" s="74" t="str">
        <f t="shared" si="70"/>
        <v/>
      </c>
      <c r="BX263" s="243"/>
      <c r="BY263" s="244"/>
      <c r="CP263" s="63"/>
      <c r="CQ263" s="22"/>
      <c r="CR263" s="22"/>
      <c r="CS263" s="64"/>
      <c r="DI263" s="34" t="str">
        <f t="shared" si="77"/>
        <v/>
      </c>
      <c r="DP263" s="18" t="str">
        <f t="shared" si="78"/>
        <v/>
      </c>
      <c r="DQ263" s="14" t="str">
        <f t="shared" si="71"/>
        <v/>
      </c>
      <c r="DR263" s="19" t="str">
        <f t="shared" si="72"/>
        <v/>
      </c>
      <c r="DS263" s="265" t="str">
        <f>IFERROR(LOOKUP(B263,#REF!,#REF!),"")</f>
        <v/>
      </c>
      <c r="DT263" s="294"/>
      <c r="DU263" s="25" t="str">
        <f t="shared" si="73"/>
        <v/>
      </c>
      <c r="DV263" s="25" t="str">
        <f t="shared" si="79"/>
        <v/>
      </c>
      <c r="DW263" s="31" t="str">
        <f t="shared" si="80"/>
        <v/>
      </c>
    </row>
    <row r="264" spans="1:127" x14ac:dyDescent="0.3">
      <c r="A264" s="264">
        <v>262</v>
      </c>
      <c r="B264" s="12" t="str">
        <f>IF(C264="","",'Critical Info &amp; Checklist'!$G$11&amp;"_"&amp;TEXT('New Data Sheet'!A264,"000")&amp;IF(ISBLANK('Sample Information'!C272),"","_"&amp;'Sample Information'!C272)&amp;IF(ISBLANK('Sample Information'!D272),"","_"&amp;'Sample Information'!D272)&amp;"_"&amp;C264)</f>
        <v/>
      </c>
      <c r="C264" s="24" t="str">
        <f>IF(ISBLANK('Sample Information'!B272),"",'Sample Information'!B272)</f>
        <v/>
      </c>
      <c r="D264" s="13" t="str">
        <f>IF(ISBLANK('Sample Information'!E272),"",'Sample Information'!E272)</f>
        <v/>
      </c>
      <c r="E264" s="13" t="str">
        <f>IF(ISBLANK('Sample Information'!D272),"",'Sample Information'!D272)</f>
        <v/>
      </c>
      <c r="F264" s="13" t="str">
        <f>IF(ISBLANK('Sample Information'!U272),"Not provided",'Sample Information'!U272)</f>
        <v>Not provided</v>
      </c>
      <c r="V264" s="70" t="str">
        <f t="shared" si="74"/>
        <v/>
      </c>
      <c r="W2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4" s="63"/>
      <c r="AN264" s="22"/>
      <c r="AO264" s="22"/>
      <c r="AP264" s="22"/>
      <c r="BF264" s="70" t="str">
        <f t="shared" si="66"/>
        <v/>
      </c>
      <c r="BJ264" s="71" t="str">
        <f t="shared" si="67"/>
        <v/>
      </c>
      <c r="BK264" s="71" t="str">
        <f t="shared" si="75"/>
        <v/>
      </c>
      <c r="BL264" s="71" t="str">
        <f t="shared" si="76"/>
        <v/>
      </c>
      <c r="BU264" s="74" t="str">
        <f t="shared" si="68"/>
        <v/>
      </c>
      <c r="BV264" s="74" t="str">
        <f t="shared" si="69"/>
        <v/>
      </c>
      <c r="BW264" s="74" t="str">
        <f t="shared" si="70"/>
        <v/>
      </c>
      <c r="BX264" s="243"/>
      <c r="BY264" s="244"/>
      <c r="CP264" s="63"/>
      <c r="CQ264" s="22"/>
      <c r="CR264" s="22"/>
      <c r="CS264" s="64"/>
      <c r="DI264" s="34" t="str">
        <f t="shared" si="77"/>
        <v/>
      </c>
      <c r="DP264" s="18" t="str">
        <f t="shared" si="78"/>
        <v/>
      </c>
      <c r="DQ264" s="14" t="str">
        <f t="shared" si="71"/>
        <v/>
      </c>
      <c r="DR264" s="19" t="str">
        <f t="shared" si="72"/>
        <v/>
      </c>
      <c r="DS264" s="265" t="str">
        <f>IFERROR(LOOKUP(B264,#REF!,#REF!),"")</f>
        <v/>
      </c>
      <c r="DT264" s="294"/>
      <c r="DU264" s="25" t="str">
        <f t="shared" si="73"/>
        <v/>
      </c>
      <c r="DV264" s="25" t="str">
        <f t="shared" si="79"/>
        <v/>
      </c>
      <c r="DW264" s="31" t="str">
        <f t="shared" si="80"/>
        <v/>
      </c>
    </row>
    <row r="265" spans="1:127" x14ac:dyDescent="0.3">
      <c r="A265" s="264">
        <v>263</v>
      </c>
      <c r="B265" s="12" t="str">
        <f>IF(C265="","",'Critical Info &amp; Checklist'!$G$11&amp;"_"&amp;TEXT('New Data Sheet'!A265,"000")&amp;IF(ISBLANK('Sample Information'!C273),"","_"&amp;'Sample Information'!C273)&amp;IF(ISBLANK('Sample Information'!D273),"","_"&amp;'Sample Information'!D273)&amp;"_"&amp;C265)</f>
        <v/>
      </c>
      <c r="C265" s="24" t="str">
        <f>IF(ISBLANK('Sample Information'!B273),"",'Sample Information'!B273)</f>
        <v/>
      </c>
      <c r="D265" s="13" t="str">
        <f>IF(ISBLANK('Sample Information'!E273),"",'Sample Information'!E273)</f>
        <v/>
      </c>
      <c r="E265" s="13" t="str">
        <f>IF(ISBLANK('Sample Information'!D273),"",'Sample Information'!D273)</f>
        <v/>
      </c>
      <c r="F265" s="13" t="str">
        <f>IF(ISBLANK('Sample Information'!U273),"Not provided",'Sample Information'!U273)</f>
        <v>Not provided</v>
      </c>
      <c r="V265" s="70" t="str">
        <f t="shared" si="74"/>
        <v/>
      </c>
      <c r="W2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5" s="63"/>
      <c r="AN265" s="22"/>
      <c r="AO265" s="22"/>
      <c r="AP265" s="22"/>
      <c r="BF265" s="70" t="str">
        <f t="shared" si="66"/>
        <v/>
      </c>
      <c r="BJ265" s="71" t="str">
        <f t="shared" si="67"/>
        <v/>
      </c>
      <c r="BK265" s="71" t="str">
        <f t="shared" si="75"/>
        <v/>
      </c>
      <c r="BL265" s="71" t="str">
        <f t="shared" si="76"/>
        <v/>
      </c>
      <c r="BU265" s="74" t="str">
        <f t="shared" si="68"/>
        <v/>
      </c>
      <c r="BV265" s="74" t="str">
        <f t="shared" si="69"/>
        <v/>
      </c>
      <c r="BW265" s="74" t="str">
        <f t="shared" si="70"/>
        <v/>
      </c>
      <c r="BX265" s="243"/>
      <c r="BY265" s="244"/>
      <c r="CP265" s="63"/>
      <c r="CQ265" s="22"/>
      <c r="CR265" s="22"/>
      <c r="CS265" s="64"/>
      <c r="DI265" s="34" t="str">
        <f t="shared" si="77"/>
        <v/>
      </c>
      <c r="DP265" s="18" t="str">
        <f t="shared" si="78"/>
        <v/>
      </c>
      <c r="DQ265" s="14" t="str">
        <f t="shared" si="71"/>
        <v/>
      </c>
      <c r="DR265" s="19" t="str">
        <f t="shared" si="72"/>
        <v/>
      </c>
      <c r="DS265" s="265" t="str">
        <f>IFERROR(LOOKUP(B265,#REF!,#REF!),"")</f>
        <v/>
      </c>
      <c r="DT265" s="294"/>
      <c r="DU265" s="25" t="str">
        <f t="shared" si="73"/>
        <v/>
      </c>
      <c r="DV265" s="25" t="str">
        <f t="shared" si="79"/>
        <v/>
      </c>
      <c r="DW265" s="31" t="str">
        <f t="shared" si="80"/>
        <v/>
      </c>
    </row>
    <row r="266" spans="1:127" x14ac:dyDescent="0.3">
      <c r="A266" s="264">
        <v>264</v>
      </c>
      <c r="B266" s="12" t="str">
        <f>IF(C266="","",'Critical Info &amp; Checklist'!$G$11&amp;"_"&amp;TEXT('New Data Sheet'!A266,"000")&amp;IF(ISBLANK('Sample Information'!C274),"","_"&amp;'Sample Information'!C274)&amp;IF(ISBLANK('Sample Information'!D274),"","_"&amp;'Sample Information'!D274)&amp;"_"&amp;C266)</f>
        <v/>
      </c>
      <c r="C266" s="24" t="str">
        <f>IF(ISBLANK('Sample Information'!B274),"",'Sample Information'!B274)</f>
        <v/>
      </c>
      <c r="D266" s="13" t="str">
        <f>IF(ISBLANK('Sample Information'!E274),"",'Sample Information'!E274)</f>
        <v/>
      </c>
      <c r="E266" s="13" t="str">
        <f>IF(ISBLANK('Sample Information'!D274),"",'Sample Information'!D274)</f>
        <v/>
      </c>
      <c r="F266" s="13" t="str">
        <f>IF(ISBLANK('Sample Information'!U274),"Not provided",'Sample Information'!U274)</f>
        <v>Not provided</v>
      </c>
      <c r="V266" s="70" t="str">
        <f t="shared" si="74"/>
        <v/>
      </c>
      <c r="W2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6" s="63"/>
      <c r="AN266" s="22"/>
      <c r="AO266" s="22"/>
      <c r="AP266" s="22"/>
      <c r="BF266" s="70" t="str">
        <f t="shared" si="66"/>
        <v/>
      </c>
      <c r="BJ266" s="71" t="str">
        <f t="shared" si="67"/>
        <v/>
      </c>
      <c r="BK266" s="71" t="str">
        <f t="shared" si="75"/>
        <v/>
      </c>
      <c r="BL266" s="71" t="str">
        <f t="shared" si="76"/>
        <v/>
      </c>
      <c r="BU266" s="74" t="str">
        <f t="shared" si="68"/>
        <v/>
      </c>
      <c r="BV266" s="74" t="str">
        <f t="shared" si="69"/>
        <v/>
      </c>
      <c r="BW266" s="74" t="str">
        <f t="shared" si="70"/>
        <v/>
      </c>
      <c r="BX266" s="243"/>
      <c r="BY266" s="244"/>
      <c r="CP266" s="63"/>
      <c r="CQ266" s="22"/>
      <c r="CR266" s="22"/>
      <c r="CS266" s="64"/>
      <c r="DI266" s="34" t="str">
        <f t="shared" si="77"/>
        <v/>
      </c>
      <c r="DP266" s="18" t="str">
        <f t="shared" si="78"/>
        <v/>
      </c>
      <c r="DQ266" s="14" t="str">
        <f t="shared" si="71"/>
        <v/>
      </c>
      <c r="DR266" s="19" t="str">
        <f t="shared" si="72"/>
        <v/>
      </c>
      <c r="DS266" s="265" t="str">
        <f>IFERROR(LOOKUP(B266,#REF!,#REF!),"")</f>
        <v/>
      </c>
      <c r="DT266" s="294"/>
      <c r="DU266" s="25" t="str">
        <f t="shared" si="73"/>
        <v/>
      </c>
      <c r="DV266" s="25" t="str">
        <f t="shared" si="79"/>
        <v/>
      </c>
      <c r="DW266" s="31" t="str">
        <f t="shared" si="80"/>
        <v/>
      </c>
    </row>
    <row r="267" spans="1:127" x14ac:dyDescent="0.3">
      <c r="A267" s="264">
        <v>265</v>
      </c>
      <c r="B267" s="12" t="str">
        <f>IF(C267="","",'Critical Info &amp; Checklist'!$G$11&amp;"_"&amp;TEXT('New Data Sheet'!A267,"000")&amp;IF(ISBLANK('Sample Information'!C275),"","_"&amp;'Sample Information'!C275)&amp;IF(ISBLANK('Sample Information'!D275),"","_"&amp;'Sample Information'!D275)&amp;"_"&amp;C267)</f>
        <v/>
      </c>
      <c r="C267" s="24" t="str">
        <f>IF(ISBLANK('Sample Information'!B275),"",'Sample Information'!B275)</f>
        <v/>
      </c>
      <c r="D267" s="13" t="str">
        <f>IF(ISBLANK('Sample Information'!E275),"",'Sample Information'!E275)</f>
        <v/>
      </c>
      <c r="E267" s="13" t="str">
        <f>IF(ISBLANK('Sample Information'!D275),"",'Sample Information'!D275)</f>
        <v/>
      </c>
      <c r="F267" s="13" t="str">
        <f>IF(ISBLANK('Sample Information'!U275),"Not provided",'Sample Information'!U275)</f>
        <v>Not provided</v>
      </c>
      <c r="V267" s="70" t="str">
        <f t="shared" si="74"/>
        <v/>
      </c>
      <c r="W2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7" s="63"/>
      <c r="AN267" s="22"/>
      <c r="AO267" s="22"/>
      <c r="AP267" s="22"/>
      <c r="BF267" s="70" t="str">
        <f t="shared" si="66"/>
        <v/>
      </c>
      <c r="BJ267" s="71" t="str">
        <f t="shared" si="67"/>
        <v/>
      </c>
      <c r="BK267" s="71" t="str">
        <f t="shared" si="75"/>
        <v/>
      </c>
      <c r="BL267" s="71" t="str">
        <f t="shared" si="76"/>
        <v/>
      </c>
      <c r="BU267" s="74" t="str">
        <f t="shared" si="68"/>
        <v/>
      </c>
      <c r="BV267" s="74" t="str">
        <f t="shared" si="69"/>
        <v/>
      </c>
      <c r="BW267" s="74" t="str">
        <f t="shared" si="70"/>
        <v/>
      </c>
      <c r="BX267" s="243"/>
      <c r="BY267" s="244"/>
      <c r="CP267" s="63"/>
      <c r="CQ267" s="22"/>
      <c r="CR267" s="22"/>
      <c r="CS267" s="64"/>
      <c r="DI267" s="34" t="str">
        <f t="shared" si="77"/>
        <v/>
      </c>
      <c r="DP267" s="18" t="str">
        <f t="shared" si="78"/>
        <v/>
      </c>
      <c r="DQ267" s="14" t="str">
        <f t="shared" si="71"/>
        <v/>
      </c>
      <c r="DR267" s="19" t="str">
        <f t="shared" si="72"/>
        <v/>
      </c>
      <c r="DS267" s="265" t="str">
        <f>IFERROR(LOOKUP(B267,#REF!,#REF!),"")</f>
        <v/>
      </c>
      <c r="DT267" s="294"/>
      <c r="DU267" s="25" t="str">
        <f t="shared" si="73"/>
        <v/>
      </c>
      <c r="DV267" s="25" t="str">
        <f t="shared" si="79"/>
        <v/>
      </c>
      <c r="DW267" s="31" t="str">
        <f t="shared" si="80"/>
        <v/>
      </c>
    </row>
    <row r="268" spans="1:127" x14ac:dyDescent="0.3">
      <c r="A268" s="264">
        <v>266</v>
      </c>
      <c r="B268" s="12" t="str">
        <f>IF(C268="","",'Critical Info &amp; Checklist'!$G$11&amp;"_"&amp;TEXT('New Data Sheet'!A268,"000")&amp;IF(ISBLANK('Sample Information'!C276),"","_"&amp;'Sample Information'!C276)&amp;IF(ISBLANK('Sample Information'!D276),"","_"&amp;'Sample Information'!D276)&amp;"_"&amp;C268)</f>
        <v/>
      </c>
      <c r="C268" s="24" t="str">
        <f>IF(ISBLANK('Sample Information'!B276),"",'Sample Information'!B276)</f>
        <v/>
      </c>
      <c r="D268" s="13" t="str">
        <f>IF(ISBLANK('Sample Information'!E276),"",'Sample Information'!E276)</f>
        <v/>
      </c>
      <c r="E268" s="13" t="str">
        <f>IF(ISBLANK('Sample Information'!D276),"",'Sample Information'!D276)</f>
        <v/>
      </c>
      <c r="F268" s="13" t="str">
        <f>IF(ISBLANK('Sample Information'!U276),"Not provided",'Sample Information'!U276)</f>
        <v>Not provided</v>
      </c>
      <c r="V268" s="70" t="str">
        <f t="shared" si="74"/>
        <v/>
      </c>
      <c r="W2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8" s="63"/>
      <c r="AN268" s="22"/>
      <c r="AO268" s="22"/>
      <c r="AP268" s="22"/>
      <c r="BF268" s="70" t="str">
        <f t="shared" si="66"/>
        <v/>
      </c>
      <c r="BJ268" s="71" t="str">
        <f t="shared" si="67"/>
        <v/>
      </c>
      <c r="BK268" s="71" t="str">
        <f t="shared" si="75"/>
        <v/>
      </c>
      <c r="BL268" s="71" t="str">
        <f t="shared" si="76"/>
        <v/>
      </c>
      <c r="BU268" s="74" t="str">
        <f t="shared" si="68"/>
        <v/>
      </c>
      <c r="BV268" s="74" t="str">
        <f t="shared" si="69"/>
        <v/>
      </c>
      <c r="BW268" s="74" t="str">
        <f t="shared" si="70"/>
        <v/>
      </c>
      <c r="BX268" s="243"/>
      <c r="BY268" s="244"/>
      <c r="CP268" s="63"/>
      <c r="CQ268" s="22"/>
      <c r="CR268" s="22"/>
      <c r="CS268" s="64"/>
      <c r="DI268" s="34" t="str">
        <f t="shared" si="77"/>
        <v/>
      </c>
      <c r="DP268" s="18" t="str">
        <f t="shared" si="78"/>
        <v/>
      </c>
      <c r="DQ268" s="14" t="str">
        <f t="shared" si="71"/>
        <v/>
      </c>
      <c r="DR268" s="19" t="str">
        <f t="shared" si="72"/>
        <v/>
      </c>
      <c r="DS268" s="265" t="str">
        <f>IFERROR(LOOKUP(B268,#REF!,#REF!),"")</f>
        <v/>
      </c>
      <c r="DT268" s="294"/>
      <c r="DU268" s="25" t="str">
        <f t="shared" si="73"/>
        <v/>
      </c>
      <c r="DV268" s="25" t="str">
        <f t="shared" si="79"/>
        <v/>
      </c>
      <c r="DW268" s="31" t="str">
        <f t="shared" si="80"/>
        <v/>
      </c>
    </row>
    <row r="269" spans="1:127" x14ac:dyDescent="0.3">
      <c r="A269" s="264">
        <v>267</v>
      </c>
      <c r="B269" s="12" t="str">
        <f>IF(C269="","",'Critical Info &amp; Checklist'!$G$11&amp;"_"&amp;TEXT('New Data Sheet'!A269,"000")&amp;IF(ISBLANK('Sample Information'!C277),"","_"&amp;'Sample Information'!C277)&amp;IF(ISBLANK('Sample Information'!D277),"","_"&amp;'Sample Information'!D277)&amp;"_"&amp;C269)</f>
        <v/>
      </c>
      <c r="C269" s="24" t="str">
        <f>IF(ISBLANK('Sample Information'!B277),"",'Sample Information'!B277)</f>
        <v/>
      </c>
      <c r="D269" s="13" t="str">
        <f>IF(ISBLANK('Sample Information'!E277),"",'Sample Information'!E277)</f>
        <v/>
      </c>
      <c r="E269" s="13" t="str">
        <f>IF(ISBLANK('Sample Information'!D277),"",'Sample Information'!D277)</f>
        <v/>
      </c>
      <c r="F269" s="13" t="str">
        <f>IF(ISBLANK('Sample Information'!U277),"Not provided",'Sample Information'!U277)</f>
        <v>Not provided</v>
      </c>
      <c r="V269" s="70" t="str">
        <f t="shared" si="74"/>
        <v/>
      </c>
      <c r="W2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9" s="63"/>
      <c r="AN269" s="22"/>
      <c r="AO269" s="22"/>
      <c r="AP269" s="22"/>
      <c r="BF269" s="70" t="str">
        <f t="shared" si="66"/>
        <v/>
      </c>
      <c r="BJ269" s="71" t="str">
        <f t="shared" si="67"/>
        <v/>
      </c>
      <c r="BK269" s="71" t="str">
        <f t="shared" si="75"/>
        <v/>
      </c>
      <c r="BL269" s="71" t="str">
        <f t="shared" si="76"/>
        <v/>
      </c>
      <c r="BU269" s="74" t="str">
        <f t="shared" si="68"/>
        <v/>
      </c>
      <c r="BV269" s="74" t="str">
        <f t="shared" si="69"/>
        <v/>
      </c>
      <c r="BW269" s="74" t="str">
        <f t="shared" si="70"/>
        <v/>
      </c>
      <c r="BX269" s="243"/>
      <c r="BY269" s="244"/>
      <c r="CP269" s="63"/>
      <c r="CQ269" s="22"/>
      <c r="CR269" s="22"/>
      <c r="CS269" s="64"/>
      <c r="DI269" s="34" t="str">
        <f t="shared" si="77"/>
        <v/>
      </c>
      <c r="DP269" s="18" t="str">
        <f t="shared" si="78"/>
        <v/>
      </c>
      <c r="DQ269" s="14" t="str">
        <f t="shared" si="71"/>
        <v/>
      </c>
      <c r="DR269" s="19" t="str">
        <f t="shared" si="72"/>
        <v/>
      </c>
      <c r="DS269" s="265" t="str">
        <f>IFERROR(LOOKUP(B269,#REF!,#REF!),"")</f>
        <v/>
      </c>
      <c r="DT269" s="294"/>
      <c r="DU269" s="25" t="str">
        <f t="shared" si="73"/>
        <v/>
      </c>
      <c r="DV269" s="25" t="str">
        <f t="shared" si="79"/>
        <v/>
      </c>
      <c r="DW269" s="31" t="str">
        <f t="shared" si="80"/>
        <v/>
      </c>
    </row>
    <row r="270" spans="1:127" x14ac:dyDescent="0.3">
      <c r="A270" s="264">
        <v>268</v>
      </c>
      <c r="B270" s="12" t="str">
        <f>IF(C270="","",'Critical Info &amp; Checklist'!$G$11&amp;"_"&amp;TEXT('New Data Sheet'!A270,"000")&amp;IF(ISBLANK('Sample Information'!C278),"","_"&amp;'Sample Information'!C278)&amp;IF(ISBLANK('Sample Information'!D278),"","_"&amp;'Sample Information'!D278)&amp;"_"&amp;C270)</f>
        <v/>
      </c>
      <c r="C270" s="24" t="str">
        <f>IF(ISBLANK('Sample Information'!B278),"",'Sample Information'!B278)</f>
        <v/>
      </c>
      <c r="D270" s="13" t="str">
        <f>IF(ISBLANK('Sample Information'!E278),"",'Sample Information'!E278)</f>
        <v/>
      </c>
      <c r="E270" s="13" t="str">
        <f>IF(ISBLANK('Sample Information'!D278),"",'Sample Information'!D278)</f>
        <v/>
      </c>
      <c r="F270" s="13" t="str">
        <f>IF(ISBLANK('Sample Information'!U278),"Not provided",'Sample Information'!U278)</f>
        <v>Not provided</v>
      </c>
      <c r="V270" s="70" t="str">
        <f t="shared" si="74"/>
        <v/>
      </c>
      <c r="W2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0" s="63"/>
      <c r="AN270" s="22"/>
      <c r="AO270" s="22"/>
      <c r="AP270" s="22"/>
      <c r="BF270" s="70" t="str">
        <f t="shared" si="66"/>
        <v/>
      </c>
      <c r="BJ270" s="71" t="str">
        <f t="shared" si="67"/>
        <v/>
      </c>
      <c r="BK270" s="71" t="str">
        <f t="shared" si="75"/>
        <v/>
      </c>
      <c r="BL270" s="71" t="str">
        <f t="shared" si="76"/>
        <v/>
      </c>
      <c r="BU270" s="74" t="str">
        <f t="shared" si="68"/>
        <v/>
      </c>
      <c r="BV270" s="74" t="str">
        <f t="shared" si="69"/>
        <v/>
      </c>
      <c r="BW270" s="74" t="str">
        <f t="shared" si="70"/>
        <v/>
      </c>
      <c r="BX270" s="243"/>
      <c r="BY270" s="244"/>
      <c r="CP270" s="63"/>
      <c r="CQ270" s="22"/>
      <c r="CR270" s="22"/>
      <c r="CS270" s="64"/>
      <c r="DI270" s="34" t="str">
        <f t="shared" si="77"/>
        <v/>
      </c>
      <c r="DP270" s="18" t="str">
        <f t="shared" si="78"/>
        <v/>
      </c>
      <c r="DQ270" s="14" t="str">
        <f t="shared" si="71"/>
        <v/>
      </c>
      <c r="DR270" s="19" t="str">
        <f t="shared" si="72"/>
        <v/>
      </c>
      <c r="DS270" s="265" t="str">
        <f>IFERROR(LOOKUP(B270,#REF!,#REF!),"")</f>
        <v/>
      </c>
      <c r="DT270" s="294"/>
      <c r="DU270" s="25" t="str">
        <f t="shared" si="73"/>
        <v/>
      </c>
      <c r="DV270" s="25" t="str">
        <f t="shared" si="79"/>
        <v/>
      </c>
      <c r="DW270" s="31" t="str">
        <f t="shared" si="80"/>
        <v/>
      </c>
    </row>
    <row r="271" spans="1:127" x14ac:dyDescent="0.3">
      <c r="A271" s="264">
        <v>269</v>
      </c>
      <c r="B271" s="12" t="str">
        <f>IF(C271="","",'Critical Info &amp; Checklist'!$G$11&amp;"_"&amp;TEXT('New Data Sheet'!A271,"000")&amp;IF(ISBLANK('Sample Information'!C279),"","_"&amp;'Sample Information'!C279)&amp;IF(ISBLANK('Sample Information'!D279),"","_"&amp;'Sample Information'!D279)&amp;"_"&amp;C271)</f>
        <v/>
      </c>
      <c r="C271" s="24" t="str">
        <f>IF(ISBLANK('Sample Information'!B279),"",'Sample Information'!B279)</f>
        <v/>
      </c>
      <c r="D271" s="13" t="str">
        <f>IF(ISBLANK('Sample Information'!E279),"",'Sample Information'!E279)</f>
        <v/>
      </c>
      <c r="E271" s="13" t="str">
        <f>IF(ISBLANK('Sample Information'!D279),"",'Sample Information'!D279)</f>
        <v/>
      </c>
      <c r="F271" s="13" t="str">
        <f>IF(ISBLANK('Sample Information'!U279),"Not provided",'Sample Information'!U279)</f>
        <v>Not provided</v>
      </c>
      <c r="V271" s="70" t="str">
        <f t="shared" si="74"/>
        <v/>
      </c>
      <c r="W2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1" s="63"/>
      <c r="AN271" s="22"/>
      <c r="AO271" s="22"/>
      <c r="AP271" s="22"/>
      <c r="BF271" s="70" t="str">
        <f t="shared" si="66"/>
        <v/>
      </c>
      <c r="BJ271" s="71" t="str">
        <f t="shared" si="67"/>
        <v/>
      </c>
      <c r="BK271" s="71" t="str">
        <f t="shared" si="75"/>
        <v/>
      </c>
      <c r="BL271" s="71" t="str">
        <f t="shared" si="76"/>
        <v/>
      </c>
      <c r="BU271" s="74" t="str">
        <f t="shared" si="68"/>
        <v/>
      </c>
      <c r="BV271" s="74" t="str">
        <f t="shared" si="69"/>
        <v/>
      </c>
      <c r="BW271" s="74" t="str">
        <f t="shared" si="70"/>
        <v/>
      </c>
      <c r="BX271" s="243"/>
      <c r="BY271" s="244"/>
      <c r="CP271" s="63"/>
      <c r="CQ271" s="22"/>
      <c r="CR271" s="22"/>
      <c r="CS271" s="64"/>
      <c r="DI271" s="34" t="str">
        <f t="shared" si="77"/>
        <v/>
      </c>
      <c r="DP271" s="18" t="str">
        <f t="shared" si="78"/>
        <v/>
      </c>
      <c r="DQ271" s="14" t="str">
        <f t="shared" si="71"/>
        <v/>
      </c>
      <c r="DR271" s="19" t="str">
        <f t="shared" si="72"/>
        <v/>
      </c>
      <c r="DS271" s="265" t="str">
        <f>IFERROR(LOOKUP(B271,#REF!,#REF!),"")</f>
        <v/>
      </c>
      <c r="DT271" s="294"/>
      <c r="DU271" s="25" t="str">
        <f t="shared" si="73"/>
        <v/>
      </c>
      <c r="DV271" s="25" t="str">
        <f t="shared" si="79"/>
        <v/>
      </c>
      <c r="DW271" s="31" t="str">
        <f t="shared" si="80"/>
        <v/>
      </c>
    </row>
    <row r="272" spans="1:127" x14ac:dyDescent="0.3">
      <c r="A272" s="264">
        <v>270</v>
      </c>
      <c r="B272" s="12" t="str">
        <f>IF(C272="","",'Critical Info &amp; Checklist'!$G$11&amp;"_"&amp;TEXT('New Data Sheet'!A272,"000")&amp;IF(ISBLANK('Sample Information'!C280),"","_"&amp;'Sample Information'!C280)&amp;IF(ISBLANK('Sample Information'!D280),"","_"&amp;'Sample Information'!D280)&amp;"_"&amp;C272)</f>
        <v/>
      </c>
      <c r="C272" s="24" t="str">
        <f>IF(ISBLANK('Sample Information'!B280),"",'Sample Information'!B280)</f>
        <v/>
      </c>
      <c r="D272" s="13" t="str">
        <f>IF(ISBLANK('Sample Information'!E280),"",'Sample Information'!E280)</f>
        <v/>
      </c>
      <c r="E272" s="13" t="str">
        <f>IF(ISBLANK('Sample Information'!D280),"",'Sample Information'!D280)</f>
        <v/>
      </c>
      <c r="F272" s="13" t="str">
        <f>IF(ISBLANK('Sample Information'!U280),"Not provided",'Sample Information'!U280)</f>
        <v>Not provided</v>
      </c>
      <c r="V272" s="70" t="str">
        <f t="shared" si="74"/>
        <v/>
      </c>
      <c r="W2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2" s="63"/>
      <c r="AN272" s="22"/>
      <c r="AO272" s="22"/>
      <c r="AP272" s="22"/>
      <c r="BF272" s="70" t="str">
        <f t="shared" si="66"/>
        <v/>
      </c>
      <c r="BJ272" s="71" t="str">
        <f t="shared" si="67"/>
        <v/>
      </c>
      <c r="BK272" s="71" t="str">
        <f t="shared" si="75"/>
        <v/>
      </c>
      <c r="BL272" s="71" t="str">
        <f t="shared" si="76"/>
        <v/>
      </c>
      <c r="BU272" s="74" t="str">
        <f t="shared" si="68"/>
        <v/>
      </c>
      <c r="BV272" s="74" t="str">
        <f t="shared" si="69"/>
        <v/>
      </c>
      <c r="BW272" s="74" t="str">
        <f t="shared" si="70"/>
        <v/>
      </c>
      <c r="BX272" s="243"/>
      <c r="BY272" s="244"/>
      <c r="CP272" s="63"/>
      <c r="CQ272" s="22"/>
      <c r="CR272" s="22"/>
      <c r="CS272" s="64"/>
      <c r="DI272" s="34" t="str">
        <f t="shared" si="77"/>
        <v/>
      </c>
      <c r="DP272" s="18" t="str">
        <f t="shared" si="78"/>
        <v/>
      </c>
      <c r="DQ272" s="14" t="str">
        <f t="shared" si="71"/>
        <v/>
      </c>
      <c r="DR272" s="19" t="str">
        <f t="shared" si="72"/>
        <v/>
      </c>
      <c r="DS272" s="265" t="str">
        <f>IFERROR(LOOKUP(B272,#REF!,#REF!),"")</f>
        <v/>
      </c>
      <c r="DT272" s="294"/>
      <c r="DU272" s="25" t="str">
        <f t="shared" si="73"/>
        <v/>
      </c>
      <c r="DV272" s="25" t="str">
        <f t="shared" si="79"/>
        <v/>
      </c>
      <c r="DW272" s="31" t="str">
        <f t="shared" si="80"/>
        <v/>
      </c>
    </row>
    <row r="273" spans="1:127" x14ac:dyDescent="0.3">
      <c r="A273" s="264">
        <v>271</v>
      </c>
      <c r="B273" s="12" t="str">
        <f>IF(C273="","",'Critical Info &amp; Checklist'!$G$11&amp;"_"&amp;TEXT('New Data Sheet'!A273,"000")&amp;IF(ISBLANK('Sample Information'!C281),"","_"&amp;'Sample Information'!C281)&amp;IF(ISBLANK('Sample Information'!D281),"","_"&amp;'Sample Information'!D281)&amp;"_"&amp;C273)</f>
        <v/>
      </c>
      <c r="C273" s="24" t="str">
        <f>IF(ISBLANK('Sample Information'!B281),"",'Sample Information'!B281)</f>
        <v/>
      </c>
      <c r="D273" s="13" t="str">
        <f>IF(ISBLANK('Sample Information'!E281),"",'Sample Information'!E281)</f>
        <v/>
      </c>
      <c r="E273" s="13" t="str">
        <f>IF(ISBLANK('Sample Information'!D281),"",'Sample Information'!D281)</f>
        <v/>
      </c>
      <c r="F273" s="13" t="str">
        <f>IF(ISBLANK('Sample Information'!U281),"Not provided",'Sample Information'!U281)</f>
        <v>Not provided</v>
      </c>
      <c r="V273" s="70" t="str">
        <f t="shared" si="74"/>
        <v/>
      </c>
      <c r="W2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3" s="63"/>
      <c r="AN273" s="22"/>
      <c r="AO273" s="22"/>
      <c r="AP273" s="22"/>
      <c r="BF273" s="70" t="str">
        <f t="shared" si="66"/>
        <v/>
      </c>
      <c r="BJ273" s="71" t="str">
        <f t="shared" si="67"/>
        <v/>
      </c>
      <c r="BK273" s="71" t="str">
        <f t="shared" si="75"/>
        <v/>
      </c>
      <c r="BL273" s="71" t="str">
        <f t="shared" si="76"/>
        <v/>
      </c>
      <c r="BU273" s="74" t="str">
        <f t="shared" si="68"/>
        <v/>
      </c>
      <c r="BV273" s="74" t="str">
        <f t="shared" si="69"/>
        <v/>
      </c>
      <c r="BW273" s="74" t="str">
        <f t="shared" si="70"/>
        <v/>
      </c>
      <c r="BX273" s="243"/>
      <c r="BY273" s="244"/>
      <c r="CP273" s="63"/>
      <c r="CQ273" s="22"/>
      <c r="CR273" s="22"/>
      <c r="CS273" s="64"/>
      <c r="DI273" s="34" t="str">
        <f t="shared" si="77"/>
        <v/>
      </c>
      <c r="DP273" s="18" t="str">
        <f t="shared" si="78"/>
        <v/>
      </c>
      <c r="DQ273" s="14" t="str">
        <f t="shared" si="71"/>
        <v/>
      </c>
      <c r="DR273" s="19" t="str">
        <f t="shared" si="72"/>
        <v/>
      </c>
      <c r="DS273" s="265" t="str">
        <f>IFERROR(LOOKUP(B273,#REF!,#REF!),"")</f>
        <v/>
      </c>
      <c r="DT273" s="294"/>
      <c r="DU273" s="25" t="str">
        <f t="shared" si="73"/>
        <v/>
      </c>
      <c r="DV273" s="25" t="str">
        <f t="shared" si="79"/>
        <v/>
      </c>
      <c r="DW273" s="31" t="str">
        <f t="shared" si="80"/>
        <v/>
      </c>
    </row>
    <row r="274" spans="1:127" x14ac:dyDescent="0.3">
      <c r="A274" s="264">
        <v>272</v>
      </c>
      <c r="B274" s="12" t="str">
        <f>IF(C274="","",'Critical Info &amp; Checklist'!$G$11&amp;"_"&amp;TEXT('New Data Sheet'!A274,"000")&amp;IF(ISBLANK('Sample Information'!C282),"","_"&amp;'Sample Information'!C282)&amp;IF(ISBLANK('Sample Information'!D282),"","_"&amp;'Sample Information'!D282)&amp;"_"&amp;C274)</f>
        <v/>
      </c>
      <c r="C274" s="24" t="str">
        <f>IF(ISBLANK('Sample Information'!B282),"",'Sample Information'!B282)</f>
        <v/>
      </c>
      <c r="D274" s="13" t="str">
        <f>IF(ISBLANK('Sample Information'!E282),"",'Sample Information'!E282)</f>
        <v/>
      </c>
      <c r="E274" s="13" t="str">
        <f>IF(ISBLANK('Sample Information'!D282),"",'Sample Information'!D282)</f>
        <v/>
      </c>
      <c r="F274" s="13" t="str">
        <f>IF(ISBLANK('Sample Information'!U282),"Not provided",'Sample Information'!U282)</f>
        <v>Not provided</v>
      </c>
      <c r="V274" s="70" t="str">
        <f t="shared" si="74"/>
        <v/>
      </c>
      <c r="W2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4" s="63"/>
      <c r="AN274" s="22"/>
      <c r="AO274" s="22"/>
      <c r="AP274" s="22"/>
      <c r="BF274" s="70" t="str">
        <f t="shared" si="66"/>
        <v/>
      </c>
      <c r="BJ274" s="71" t="str">
        <f t="shared" si="67"/>
        <v/>
      </c>
      <c r="BK274" s="71" t="str">
        <f t="shared" si="75"/>
        <v/>
      </c>
      <c r="BL274" s="71" t="str">
        <f t="shared" si="76"/>
        <v/>
      </c>
      <c r="BU274" s="74" t="str">
        <f t="shared" si="68"/>
        <v/>
      </c>
      <c r="BV274" s="74" t="str">
        <f t="shared" si="69"/>
        <v/>
      </c>
      <c r="BW274" s="74" t="str">
        <f t="shared" si="70"/>
        <v/>
      </c>
      <c r="BX274" s="243"/>
      <c r="BY274" s="244"/>
      <c r="CP274" s="63"/>
      <c r="CQ274" s="22"/>
      <c r="CR274" s="22"/>
      <c r="CS274" s="64"/>
      <c r="DI274" s="34" t="str">
        <f t="shared" si="77"/>
        <v/>
      </c>
      <c r="DP274" s="18" t="str">
        <f t="shared" si="78"/>
        <v/>
      </c>
      <c r="DQ274" s="14" t="str">
        <f t="shared" si="71"/>
        <v/>
      </c>
      <c r="DR274" s="19" t="str">
        <f t="shared" si="72"/>
        <v/>
      </c>
      <c r="DS274" s="265" t="str">
        <f>IFERROR(LOOKUP(B274,#REF!,#REF!),"")</f>
        <v/>
      </c>
      <c r="DT274" s="294"/>
      <c r="DU274" s="25" t="str">
        <f t="shared" si="73"/>
        <v/>
      </c>
      <c r="DV274" s="25" t="str">
        <f t="shared" si="79"/>
        <v/>
      </c>
      <c r="DW274" s="31" t="str">
        <f t="shared" si="80"/>
        <v/>
      </c>
    </row>
    <row r="275" spans="1:127" x14ac:dyDescent="0.3">
      <c r="A275" s="264">
        <v>273</v>
      </c>
      <c r="B275" s="12" t="str">
        <f>IF(C275="","",'Critical Info &amp; Checklist'!$G$11&amp;"_"&amp;TEXT('New Data Sheet'!A275,"000")&amp;IF(ISBLANK('Sample Information'!C283),"","_"&amp;'Sample Information'!C283)&amp;IF(ISBLANK('Sample Information'!D283),"","_"&amp;'Sample Information'!D283)&amp;"_"&amp;C275)</f>
        <v/>
      </c>
      <c r="C275" s="24" t="str">
        <f>IF(ISBLANK('Sample Information'!B283),"",'Sample Information'!B283)</f>
        <v/>
      </c>
      <c r="D275" s="13" t="str">
        <f>IF(ISBLANK('Sample Information'!E283),"",'Sample Information'!E283)</f>
        <v/>
      </c>
      <c r="E275" s="13" t="str">
        <f>IF(ISBLANK('Sample Information'!D283),"",'Sample Information'!D283)</f>
        <v/>
      </c>
      <c r="F275" s="13" t="str">
        <f>IF(ISBLANK('Sample Information'!U283),"Not provided",'Sample Information'!U283)</f>
        <v>Not provided</v>
      </c>
      <c r="V275" s="70" t="str">
        <f t="shared" si="74"/>
        <v/>
      </c>
      <c r="W2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5" s="63"/>
      <c r="AN275" s="22"/>
      <c r="AO275" s="22"/>
      <c r="AP275" s="22"/>
      <c r="BF275" s="70" t="str">
        <f t="shared" si="66"/>
        <v/>
      </c>
      <c r="BJ275" s="71" t="str">
        <f t="shared" si="67"/>
        <v/>
      </c>
      <c r="BK275" s="71" t="str">
        <f t="shared" si="75"/>
        <v/>
      </c>
      <c r="BL275" s="71" t="str">
        <f t="shared" si="76"/>
        <v/>
      </c>
      <c r="BU275" s="74" t="str">
        <f t="shared" si="68"/>
        <v/>
      </c>
      <c r="BV275" s="74" t="str">
        <f t="shared" si="69"/>
        <v/>
      </c>
      <c r="BW275" s="74" t="str">
        <f t="shared" si="70"/>
        <v/>
      </c>
      <c r="BX275" s="243"/>
      <c r="BY275" s="244"/>
      <c r="CP275" s="63"/>
      <c r="CQ275" s="22"/>
      <c r="CR275" s="22"/>
      <c r="CS275" s="64"/>
      <c r="DI275" s="34" t="str">
        <f t="shared" si="77"/>
        <v/>
      </c>
      <c r="DP275" s="18" t="str">
        <f t="shared" si="78"/>
        <v/>
      </c>
      <c r="DQ275" s="14" t="str">
        <f t="shared" si="71"/>
        <v/>
      </c>
      <c r="DR275" s="19" t="str">
        <f t="shared" si="72"/>
        <v/>
      </c>
      <c r="DS275" s="265" t="str">
        <f>IFERROR(LOOKUP(B275,#REF!,#REF!),"")</f>
        <v/>
      </c>
      <c r="DT275" s="294"/>
      <c r="DU275" s="25" t="str">
        <f t="shared" si="73"/>
        <v/>
      </c>
      <c r="DV275" s="25" t="str">
        <f t="shared" si="79"/>
        <v/>
      </c>
      <c r="DW275" s="31" t="str">
        <f t="shared" si="80"/>
        <v/>
      </c>
    </row>
    <row r="276" spans="1:127" x14ac:dyDescent="0.3">
      <c r="A276" s="264">
        <v>274</v>
      </c>
      <c r="B276" s="12" t="str">
        <f>IF(C276="","",'Critical Info &amp; Checklist'!$G$11&amp;"_"&amp;TEXT('New Data Sheet'!A276,"000")&amp;IF(ISBLANK('Sample Information'!C284),"","_"&amp;'Sample Information'!C284)&amp;IF(ISBLANK('Sample Information'!D284),"","_"&amp;'Sample Information'!D284)&amp;"_"&amp;C276)</f>
        <v/>
      </c>
      <c r="C276" s="24" t="str">
        <f>IF(ISBLANK('Sample Information'!B284),"",'Sample Information'!B284)</f>
        <v/>
      </c>
      <c r="D276" s="13" t="str">
        <f>IF(ISBLANK('Sample Information'!E284),"",'Sample Information'!E284)</f>
        <v/>
      </c>
      <c r="E276" s="13" t="str">
        <f>IF(ISBLANK('Sample Information'!D284),"",'Sample Information'!D284)</f>
        <v/>
      </c>
      <c r="F276" s="13" t="str">
        <f>IF(ISBLANK('Sample Information'!U284),"Not provided",'Sample Information'!U284)</f>
        <v>Not provided</v>
      </c>
      <c r="V276" s="70" t="str">
        <f t="shared" si="74"/>
        <v/>
      </c>
      <c r="W2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6" s="63"/>
      <c r="AN276" s="22"/>
      <c r="AO276" s="22"/>
      <c r="AP276" s="22"/>
      <c r="BF276" s="70" t="str">
        <f t="shared" si="66"/>
        <v/>
      </c>
      <c r="BJ276" s="71" t="str">
        <f t="shared" si="67"/>
        <v/>
      </c>
      <c r="BK276" s="71" t="str">
        <f t="shared" si="75"/>
        <v/>
      </c>
      <c r="BL276" s="71" t="str">
        <f t="shared" si="76"/>
        <v/>
      </c>
      <c r="BU276" s="74" t="str">
        <f t="shared" si="68"/>
        <v/>
      </c>
      <c r="BV276" s="74" t="str">
        <f t="shared" si="69"/>
        <v/>
      </c>
      <c r="BW276" s="74" t="str">
        <f t="shared" si="70"/>
        <v/>
      </c>
      <c r="BX276" s="243"/>
      <c r="BY276" s="244"/>
      <c r="CP276" s="63"/>
      <c r="CQ276" s="22"/>
      <c r="CR276" s="22"/>
      <c r="CS276" s="64"/>
      <c r="DI276" s="34" t="str">
        <f t="shared" si="77"/>
        <v/>
      </c>
      <c r="DP276" s="18" t="str">
        <f t="shared" si="78"/>
        <v/>
      </c>
      <c r="DQ276" s="14" t="str">
        <f t="shared" si="71"/>
        <v/>
      </c>
      <c r="DR276" s="19" t="str">
        <f t="shared" si="72"/>
        <v/>
      </c>
      <c r="DS276" s="265" t="str">
        <f>IFERROR(LOOKUP(B276,#REF!,#REF!),"")</f>
        <v/>
      </c>
      <c r="DT276" s="294"/>
      <c r="DU276" s="25" t="str">
        <f t="shared" si="73"/>
        <v/>
      </c>
      <c r="DV276" s="25" t="str">
        <f t="shared" si="79"/>
        <v/>
      </c>
      <c r="DW276" s="31" t="str">
        <f t="shared" si="80"/>
        <v/>
      </c>
    </row>
    <row r="277" spans="1:127" x14ac:dyDescent="0.3">
      <c r="A277" s="264">
        <v>275</v>
      </c>
      <c r="B277" s="12" t="str">
        <f>IF(C277="","",'Critical Info &amp; Checklist'!$G$11&amp;"_"&amp;TEXT('New Data Sheet'!A277,"000")&amp;IF(ISBLANK('Sample Information'!C285),"","_"&amp;'Sample Information'!C285)&amp;IF(ISBLANK('Sample Information'!D285),"","_"&amp;'Sample Information'!D285)&amp;"_"&amp;C277)</f>
        <v/>
      </c>
      <c r="C277" s="24" t="str">
        <f>IF(ISBLANK('Sample Information'!B285),"",'Sample Information'!B285)</f>
        <v/>
      </c>
      <c r="D277" s="13" t="str">
        <f>IF(ISBLANK('Sample Information'!E285),"",'Sample Information'!E285)</f>
        <v/>
      </c>
      <c r="E277" s="13" t="str">
        <f>IF(ISBLANK('Sample Information'!D285),"",'Sample Information'!D285)</f>
        <v/>
      </c>
      <c r="F277" s="13" t="str">
        <f>IF(ISBLANK('Sample Information'!U285),"Not provided",'Sample Information'!U285)</f>
        <v>Not provided</v>
      </c>
      <c r="V277" s="70" t="str">
        <f t="shared" si="74"/>
        <v/>
      </c>
      <c r="W2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7" s="63"/>
      <c r="AN277" s="22"/>
      <c r="AO277" s="22"/>
      <c r="AP277" s="22"/>
      <c r="BF277" s="70" t="str">
        <f t="shared" si="66"/>
        <v/>
      </c>
      <c r="BJ277" s="71" t="str">
        <f t="shared" si="67"/>
        <v/>
      </c>
      <c r="BK277" s="71" t="str">
        <f t="shared" si="75"/>
        <v/>
      </c>
      <c r="BL277" s="71" t="str">
        <f t="shared" si="76"/>
        <v/>
      </c>
      <c r="BU277" s="74" t="str">
        <f t="shared" si="68"/>
        <v/>
      </c>
      <c r="BV277" s="74" t="str">
        <f t="shared" si="69"/>
        <v/>
      </c>
      <c r="BW277" s="74" t="str">
        <f t="shared" si="70"/>
        <v/>
      </c>
      <c r="BX277" s="243"/>
      <c r="BY277" s="244"/>
      <c r="CP277" s="63"/>
      <c r="CQ277" s="22"/>
      <c r="CR277" s="22"/>
      <c r="CS277" s="64"/>
      <c r="DI277" s="34" t="str">
        <f t="shared" si="77"/>
        <v/>
      </c>
      <c r="DP277" s="18" t="str">
        <f t="shared" si="78"/>
        <v/>
      </c>
      <c r="DQ277" s="14" t="str">
        <f t="shared" si="71"/>
        <v/>
      </c>
      <c r="DR277" s="19" t="str">
        <f t="shared" si="72"/>
        <v/>
      </c>
      <c r="DS277" s="265" t="str">
        <f>IFERROR(LOOKUP(B277,#REF!,#REF!),"")</f>
        <v/>
      </c>
      <c r="DT277" s="294"/>
      <c r="DU277" s="25" t="str">
        <f t="shared" si="73"/>
        <v/>
      </c>
      <c r="DV277" s="25" t="str">
        <f t="shared" si="79"/>
        <v/>
      </c>
      <c r="DW277" s="31" t="str">
        <f t="shared" si="80"/>
        <v/>
      </c>
    </row>
    <row r="278" spans="1:127" x14ac:dyDescent="0.3">
      <c r="A278" s="264">
        <v>276</v>
      </c>
      <c r="B278" s="12" t="str">
        <f>IF(C278="","",'Critical Info &amp; Checklist'!$G$11&amp;"_"&amp;TEXT('New Data Sheet'!A278,"000")&amp;IF(ISBLANK('Sample Information'!C286),"","_"&amp;'Sample Information'!C286)&amp;IF(ISBLANK('Sample Information'!D286),"","_"&amp;'Sample Information'!D286)&amp;"_"&amp;C278)</f>
        <v/>
      </c>
      <c r="C278" s="24" t="str">
        <f>IF(ISBLANK('Sample Information'!B286),"",'Sample Information'!B286)</f>
        <v/>
      </c>
      <c r="D278" s="13" t="str">
        <f>IF(ISBLANK('Sample Information'!E286),"",'Sample Information'!E286)</f>
        <v/>
      </c>
      <c r="E278" s="13" t="str">
        <f>IF(ISBLANK('Sample Information'!D286),"",'Sample Information'!D286)</f>
        <v/>
      </c>
      <c r="F278" s="13" t="str">
        <f>IF(ISBLANK('Sample Information'!U286),"Not provided",'Sample Information'!U286)</f>
        <v>Not provided</v>
      </c>
      <c r="V278" s="70" t="str">
        <f t="shared" si="74"/>
        <v/>
      </c>
      <c r="W2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8" s="63"/>
      <c r="AN278" s="22"/>
      <c r="AO278" s="22"/>
      <c r="AP278" s="22"/>
      <c r="BF278" s="70" t="str">
        <f t="shared" si="66"/>
        <v/>
      </c>
      <c r="BJ278" s="71" t="str">
        <f t="shared" si="67"/>
        <v/>
      </c>
      <c r="BK278" s="71" t="str">
        <f t="shared" si="75"/>
        <v/>
      </c>
      <c r="BL278" s="71" t="str">
        <f t="shared" si="76"/>
        <v/>
      </c>
      <c r="BU278" s="74" t="str">
        <f t="shared" si="68"/>
        <v/>
      </c>
      <c r="BV278" s="74" t="str">
        <f t="shared" si="69"/>
        <v/>
      </c>
      <c r="BW278" s="74" t="str">
        <f t="shared" si="70"/>
        <v/>
      </c>
      <c r="BX278" s="243"/>
      <c r="BY278" s="244"/>
      <c r="CP278" s="63"/>
      <c r="CQ278" s="22"/>
      <c r="CR278" s="22"/>
      <c r="CS278" s="64"/>
      <c r="DI278" s="34" t="str">
        <f t="shared" si="77"/>
        <v/>
      </c>
      <c r="DP278" s="18" t="str">
        <f t="shared" si="78"/>
        <v/>
      </c>
      <c r="DQ278" s="14" t="str">
        <f t="shared" si="71"/>
        <v/>
      </c>
      <c r="DR278" s="19" t="str">
        <f t="shared" si="72"/>
        <v/>
      </c>
      <c r="DS278" s="265" t="str">
        <f>IFERROR(LOOKUP(B278,#REF!,#REF!),"")</f>
        <v/>
      </c>
      <c r="DT278" s="294"/>
      <c r="DU278" s="25" t="str">
        <f t="shared" si="73"/>
        <v/>
      </c>
      <c r="DV278" s="25" t="str">
        <f t="shared" si="79"/>
        <v/>
      </c>
      <c r="DW278" s="31" t="str">
        <f t="shared" si="80"/>
        <v/>
      </c>
    </row>
    <row r="279" spans="1:127" x14ac:dyDescent="0.3">
      <c r="A279" s="264">
        <v>277</v>
      </c>
      <c r="B279" s="12" t="str">
        <f>IF(C279="","",'Critical Info &amp; Checklist'!$G$11&amp;"_"&amp;TEXT('New Data Sheet'!A279,"000")&amp;IF(ISBLANK('Sample Information'!C287),"","_"&amp;'Sample Information'!C287)&amp;IF(ISBLANK('Sample Information'!D287),"","_"&amp;'Sample Information'!D287)&amp;"_"&amp;C279)</f>
        <v/>
      </c>
      <c r="C279" s="24" t="str">
        <f>IF(ISBLANK('Sample Information'!B287),"",'Sample Information'!B287)</f>
        <v/>
      </c>
      <c r="D279" s="13" t="str">
        <f>IF(ISBLANK('Sample Information'!E287),"",'Sample Information'!E287)</f>
        <v/>
      </c>
      <c r="E279" s="13" t="str">
        <f>IF(ISBLANK('Sample Information'!D287),"",'Sample Information'!D287)</f>
        <v/>
      </c>
      <c r="F279" s="13" t="str">
        <f>IF(ISBLANK('Sample Information'!U287),"Not provided",'Sample Information'!U287)</f>
        <v>Not provided</v>
      </c>
      <c r="V279" s="70" t="str">
        <f t="shared" si="74"/>
        <v/>
      </c>
      <c r="W2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9" s="63"/>
      <c r="AN279" s="22"/>
      <c r="AO279" s="22"/>
      <c r="AP279" s="22"/>
      <c r="BF279" s="70" t="str">
        <f t="shared" si="66"/>
        <v/>
      </c>
      <c r="BJ279" s="71" t="str">
        <f t="shared" si="67"/>
        <v/>
      </c>
      <c r="BK279" s="71" t="str">
        <f t="shared" si="75"/>
        <v/>
      </c>
      <c r="BL279" s="71" t="str">
        <f t="shared" si="76"/>
        <v/>
      </c>
      <c r="BU279" s="74" t="str">
        <f t="shared" si="68"/>
        <v/>
      </c>
      <c r="BV279" s="74" t="str">
        <f t="shared" si="69"/>
        <v/>
      </c>
      <c r="BW279" s="74" t="str">
        <f t="shared" si="70"/>
        <v/>
      </c>
      <c r="BX279" s="243"/>
      <c r="BY279" s="244"/>
      <c r="CP279" s="63"/>
      <c r="CQ279" s="22"/>
      <c r="CR279" s="22"/>
      <c r="CS279" s="64"/>
      <c r="DI279" s="34" t="str">
        <f t="shared" si="77"/>
        <v/>
      </c>
      <c r="DP279" s="18" t="str">
        <f t="shared" si="78"/>
        <v/>
      </c>
      <c r="DQ279" s="14" t="str">
        <f t="shared" si="71"/>
        <v/>
      </c>
      <c r="DR279" s="19" t="str">
        <f t="shared" si="72"/>
        <v/>
      </c>
      <c r="DS279" s="265" t="str">
        <f>IFERROR(LOOKUP(B279,#REF!,#REF!),"")</f>
        <v/>
      </c>
      <c r="DT279" s="294"/>
      <c r="DU279" s="25" t="str">
        <f t="shared" si="73"/>
        <v/>
      </c>
      <c r="DV279" s="25" t="str">
        <f t="shared" si="79"/>
        <v/>
      </c>
      <c r="DW279" s="31" t="str">
        <f t="shared" si="80"/>
        <v/>
      </c>
    </row>
    <row r="280" spans="1:127" x14ac:dyDescent="0.3">
      <c r="A280" s="264">
        <v>278</v>
      </c>
      <c r="B280" s="12" t="str">
        <f>IF(C280="","",'Critical Info &amp; Checklist'!$G$11&amp;"_"&amp;TEXT('New Data Sheet'!A280,"000")&amp;IF(ISBLANK('Sample Information'!C288),"","_"&amp;'Sample Information'!C288)&amp;IF(ISBLANK('Sample Information'!D288),"","_"&amp;'Sample Information'!D288)&amp;"_"&amp;C280)</f>
        <v/>
      </c>
      <c r="C280" s="24" t="str">
        <f>IF(ISBLANK('Sample Information'!B288),"",'Sample Information'!B288)</f>
        <v/>
      </c>
      <c r="D280" s="13" t="str">
        <f>IF(ISBLANK('Sample Information'!E288),"",'Sample Information'!E288)</f>
        <v/>
      </c>
      <c r="E280" s="13" t="str">
        <f>IF(ISBLANK('Sample Information'!D288),"",'Sample Information'!D288)</f>
        <v/>
      </c>
      <c r="F280" s="13" t="str">
        <f>IF(ISBLANK('Sample Information'!U288),"Not provided",'Sample Information'!U288)</f>
        <v>Not provided</v>
      </c>
      <c r="V280" s="70" t="str">
        <f t="shared" si="74"/>
        <v/>
      </c>
      <c r="W2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0" s="63"/>
      <c r="AN280" s="22"/>
      <c r="AO280" s="22"/>
      <c r="AP280" s="22"/>
      <c r="BF280" s="70" t="str">
        <f t="shared" si="66"/>
        <v/>
      </c>
      <c r="BJ280" s="71" t="str">
        <f t="shared" si="67"/>
        <v/>
      </c>
      <c r="BK280" s="71" t="str">
        <f t="shared" si="75"/>
        <v/>
      </c>
      <c r="BL280" s="71" t="str">
        <f t="shared" si="76"/>
        <v/>
      </c>
      <c r="BU280" s="74" t="str">
        <f t="shared" si="68"/>
        <v/>
      </c>
      <c r="BV280" s="74" t="str">
        <f t="shared" si="69"/>
        <v/>
      </c>
      <c r="BW280" s="74" t="str">
        <f t="shared" si="70"/>
        <v/>
      </c>
      <c r="BX280" s="243"/>
      <c r="BY280" s="244"/>
      <c r="CP280" s="63"/>
      <c r="CQ280" s="22"/>
      <c r="CR280" s="22"/>
      <c r="CS280" s="64"/>
      <c r="DI280" s="34" t="str">
        <f t="shared" si="77"/>
        <v/>
      </c>
      <c r="DP280" s="18" t="str">
        <f t="shared" si="78"/>
        <v/>
      </c>
      <c r="DQ280" s="14" t="str">
        <f t="shared" si="71"/>
        <v/>
      </c>
      <c r="DR280" s="19" t="str">
        <f t="shared" si="72"/>
        <v/>
      </c>
      <c r="DS280" s="265" t="str">
        <f>IFERROR(LOOKUP(B280,#REF!,#REF!),"")</f>
        <v/>
      </c>
      <c r="DT280" s="294"/>
      <c r="DU280" s="25" t="str">
        <f t="shared" si="73"/>
        <v/>
      </c>
      <c r="DV280" s="25" t="str">
        <f t="shared" si="79"/>
        <v/>
      </c>
      <c r="DW280" s="31" t="str">
        <f t="shared" si="80"/>
        <v/>
      </c>
    </row>
    <row r="281" spans="1:127" x14ac:dyDescent="0.3">
      <c r="A281" s="264">
        <v>279</v>
      </c>
      <c r="B281" s="12" t="str">
        <f>IF(C281="","",'Critical Info &amp; Checklist'!$G$11&amp;"_"&amp;TEXT('New Data Sheet'!A281,"000")&amp;IF(ISBLANK('Sample Information'!C289),"","_"&amp;'Sample Information'!C289)&amp;IF(ISBLANK('Sample Information'!D289),"","_"&amp;'Sample Information'!D289)&amp;"_"&amp;C281)</f>
        <v/>
      </c>
      <c r="C281" s="24" t="str">
        <f>IF(ISBLANK('Sample Information'!B289),"",'Sample Information'!B289)</f>
        <v/>
      </c>
      <c r="D281" s="13" t="str">
        <f>IF(ISBLANK('Sample Information'!E289),"",'Sample Information'!E289)</f>
        <v/>
      </c>
      <c r="E281" s="13" t="str">
        <f>IF(ISBLANK('Sample Information'!D289),"",'Sample Information'!D289)</f>
        <v/>
      </c>
      <c r="F281" s="13" t="str">
        <f>IF(ISBLANK('Sample Information'!U289),"Not provided",'Sample Information'!U289)</f>
        <v>Not provided</v>
      </c>
      <c r="V281" s="70" t="str">
        <f t="shared" si="74"/>
        <v/>
      </c>
      <c r="W2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1" s="63"/>
      <c r="AN281" s="22"/>
      <c r="AO281" s="22"/>
      <c r="AP281" s="22"/>
      <c r="BF281" s="70" t="str">
        <f t="shared" si="66"/>
        <v/>
      </c>
      <c r="BJ281" s="71" t="str">
        <f t="shared" si="67"/>
        <v/>
      </c>
      <c r="BK281" s="71" t="str">
        <f t="shared" si="75"/>
        <v/>
      </c>
      <c r="BL281" s="71" t="str">
        <f t="shared" si="76"/>
        <v/>
      </c>
      <c r="BU281" s="74" t="str">
        <f t="shared" si="68"/>
        <v/>
      </c>
      <c r="BV281" s="74" t="str">
        <f t="shared" si="69"/>
        <v/>
      </c>
      <c r="BW281" s="74" t="str">
        <f t="shared" si="70"/>
        <v/>
      </c>
      <c r="BX281" s="243"/>
      <c r="BY281" s="244"/>
      <c r="CP281" s="63"/>
      <c r="CQ281" s="22"/>
      <c r="CR281" s="22"/>
      <c r="CS281" s="64"/>
      <c r="DI281" s="34" t="str">
        <f t="shared" si="77"/>
        <v/>
      </c>
      <c r="DP281" s="18" t="str">
        <f t="shared" si="78"/>
        <v/>
      </c>
      <c r="DQ281" s="14" t="str">
        <f t="shared" si="71"/>
        <v/>
      </c>
      <c r="DR281" s="19" t="str">
        <f t="shared" si="72"/>
        <v/>
      </c>
      <c r="DS281" s="265" t="str">
        <f>IFERROR(LOOKUP(B281,#REF!,#REF!),"")</f>
        <v/>
      </c>
      <c r="DT281" s="294"/>
      <c r="DU281" s="25" t="str">
        <f t="shared" si="73"/>
        <v/>
      </c>
      <c r="DV281" s="25" t="str">
        <f t="shared" si="79"/>
        <v/>
      </c>
      <c r="DW281" s="31" t="str">
        <f t="shared" si="80"/>
        <v/>
      </c>
    </row>
    <row r="282" spans="1:127" x14ac:dyDescent="0.3">
      <c r="A282" s="264">
        <v>280</v>
      </c>
      <c r="B282" s="12" t="str">
        <f>IF(C282="","",'Critical Info &amp; Checklist'!$G$11&amp;"_"&amp;TEXT('New Data Sheet'!A282,"000")&amp;IF(ISBLANK('Sample Information'!C290),"","_"&amp;'Sample Information'!C290)&amp;IF(ISBLANK('Sample Information'!D290),"","_"&amp;'Sample Information'!D290)&amp;"_"&amp;C282)</f>
        <v/>
      </c>
      <c r="C282" s="24" t="str">
        <f>IF(ISBLANK('Sample Information'!B290),"",'Sample Information'!B290)</f>
        <v/>
      </c>
      <c r="D282" s="13" t="str">
        <f>IF(ISBLANK('Sample Information'!E290),"",'Sample Information'!E290)</f>
        <v/>
      </c>
      <c r="E282" s="13" t="str">
        <f>IF(ISBLANK('Sample Information'!D290),"",'Sample Information'!D290)</f>
        <v/>
      </c>
      <c r="F282" s="13" t="str">
        <f>IF(ISBLANK('Sample Information'!U290),"Not provided",'Sample Information'!U290)</f>
        <v>Not provided</v>
      </c>
      <c r="V282" s="70" t="str">
        <f t="shared" si="74"/>
        <v/>
      </c>
      <c r="W2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2" s="63"/>
      <c r="AN282" s="22"/>
      <c r="AO282" s="22"/>
      <c r="AP282" s="22"/>
      <c r="BF282" s="70" t="str">
        <f t="shared" si="66"/>
        <v/>
      </c>
      <c r="BJ282" s="71" t="str">
        <f t="shared" si="67"/>
        <v/>
      </c>
      <c r="BK282" s="71" t="str">
        <f t="shared" si="75"/>
        <v/>
      </c>
      <c r="BL282" s="71" t="str">
        <f t="shared" si="76"/>
        <v/>
      </c>
      <c r="BU282" s="74" t="str">
        <f t="shared" si="68"/>
        <v/>
      </c>
      <c r="BV282" s="74" t="str">
        <f t="shared" si="69"/>
        <v/>
      </c>
      <c r="BW282" s="74" t="str">
        <f t="shared" si="70"/>
        <v/>
      </c>
      <c r="BX282" s="243"/>
      <c r="BY282" s="244"/>
      <c r="CP282" s="63"/>
      <c r="CQ282" s="22"/>
      <c r="CR282" s="22"/>
      <c r="CS282" s="64"/>
      <c r="DI282" s="34" t="str">
        <f t="shared" si="77"/>
        <v/>
      </c>
      <c r="DP282" s="18" t="str">
        <f t="shared" si="78"/>
        <v/>
      </c>
      <c r="DQ282" s="14" t="str">
        <f t="shared" si="71"/>
        <v/>
      </c>
      <c r="DR282" s="19" t="str">
        <f t="shared" si="72"/>
        <v/>
      </c>
      <c r="DS282" s="265" t="str">
        <f>IFERROR(LOOKUP(B282,#REF!,#REF!),"")</f>
        <v/>
      </c>
      <c r="DT282" s="294"/>
      <c r="DU282" s="25" t="str">
        <f t="shared" si="73"/>
        <v/>
      </c>
      <c r="DV282" s="25" t="str">
        <f t="shared" si="79"/>
        <v/>
      </c>
      <c r="DW282" s="31" t="str">
        <f t="shared" si="80"/>
        <v/>
      </c>
    </row>
    <row r="283" spans="1:127" x14ac:dyDescent="0.3">
      <c r="A283" s="264">
        <v>281</v>
      </c>
      <c r="B283" s="12" t="str">
        <f>IF(C283="","",'Critical Info &amp; Checklist'!$G$11&amp;"_"&amp;TEXT('New Data Sheet'!A283,"000")&amp;IF(ISBLANK('Sample Information'!C291),"","_"&amp;'Sample Information'!C291)&amp;IF(ISBLANK('Sample Information'!D291),"","_"&amp;'Sample Information'!D291)&amp;"_"&amp;C283)</f>
        <v/>
      </c>
      <c r="C283" s="24" t="str">
        <f>IF(ISBLANK('Sample Information'!B291),"",'Sample Information'!B291)</f>
        <v/>
      </c>
      <c r="D283" s="13" t="str">
        <f>IF(ISBLANK('Sample Information'!E291),"",'Sample Information'!E291)</f>
        <v/>
      </c>
      <c r="E283" s="13" t="str">
        <f>IF(ISBLANK('Sample Information'!D291),"",'Sample Information'!D291)</f>
        <v/>
      </c>
      <c r="F283" s="13" t="str">
        <f>IF(ISBLANK('Sample Information'!U291),"Not provided",'Sample Information'!U291)</f>
        <v>Not provided</v>
      </c>
      <c r="V283" s="70" t="str">
        <f t="shared" si="74"/>
        <v/>
      </c>
      <c r="W2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3" s="63"/>
      <c r="AN283" s="22"/>
      <c r="AO283" s="22"/>
      <c r="AP283" s="22"/>
      <c r="BF283" s="70" t="str">
        <f t="shared" si="66"/>
        <v/>
      </c>
      <c r="BJ283" s="71" t="str">
        <f t="shared" si="67"/>
        <v/>
      </c>
      <c r="BK283" s="71" t="str">
        <f t="shared" si="75"/>
        <v/>
      </c>
      <c r="BL283" s="71" t="str">
        <f t="shared" si="76"/>
        <v/>
      </c>
      <c r="BU283" s="74" t="str">
        <f t="shared" si="68"/>
        <v/>
      </c>
      <c r="BV283" s="74" t="str">
        <f t="shared" si="69"/>
        <v/>
      </c>
      <c r="BW283" s="74" t="str">
        <f t="shared" si="70"/>
        <v/>
      </c>
      <c r="BX283" s="243"/>
      <c r="BY283" s="244"/>
      <c r="CP283" s="63"/>
      <c r="CQ283" s="22"/>
      <c r="CR283" s="22"/>
      <c r="CS283" s="64"/>
      <c r="DI283" s="34" t="str">
        <f t="shared" si="77"/>
        <v/>
      </c>
      <c r="DP283" s="18" t="str">
        <f t="shared" si="78"/>
        <v/>
      </c>
      <c r="DQ283" s="14" t="str">
        <f t="shared" si="71"/>
        <v/>
      </c>
      <c r="DR283" s="19" t="str">
        <f t="shared" si="72"/>
        <v/>
      </c>
      <c r="DS283" s="265" t="str">
        <f>IFERROR(LOOKUP(B283,#REF!,#REF!),"")</f>
        <v/>
      </c>
      <c r="DT283" s="294"/>
      <c r="DU283" s="25" t="str">
        <f t="shared" si="73"/>
        <v/>
      </c>
      <c r="DV283" s="25" t="str">
        <f t="shared" si="79"/>
        <v/>
      </c>
      <c r="DW283" s="31" t="str">
        <f t="shared" si="80"/>
        <v/>
      </c>
    </row>
    <row r="284" spans="1:127" x14ac:dyDescent="0.3">
      <c r="A284" s="264">
        <v>282</v>
      </c>
      <c r="B284" s="12" t="str">
        <f>IF(C284="","",'Critical Info &amp; Checklist'!$G$11&amp;"_"&amp;TEXT('New Data Sheet'!A284,"000")&amp;IF(ISBLANK('Sample Information'!C292),"","_"&amp;'Sample Information'!C292)&amp;IF(ISBLANK('Sample Information'!D292),"","_"&amp;'Sample Information'!D292)&amp;"_"&amp;C284)</f>
        <v/>
      </c>
      <c r="C284" s="24" t="str">
        <f>IF(ISBLANK('Sample Information'!B292),"",'Sample Information'!B292)</f>
        <v/>
      </c>
      <c r="D284" s="13" t="str">
        <f>IF(ISBLANK('Sample Information'!E292),"",'Sample Information'!E292)</f>
        <v/>
      </c>
      <c r="E284" s="13" t="str">
        <f>IF(ISBLANK('Sample Information'!D292),"",'Sample Information'!D292)</f>
        <v/>
      </c>
      <c r="F284" s="13" t="str">
        <f>IF(ISBLANK('Sample Information'!U292),"Not provided",'Sample Information'!U292)</f>
        <v>Not provided</v>
      </c>
      <c r="V284" s="70" t="str">
        <f t="shared" si="74"/>
        <v/>
      </c>
      <c r="W2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4" s="63"/>
      <c r="AN284" s="22"/>
      <c r="AO284" s="22"/>
      <c r="AP284" s="22"/>
      <c r="BF284" s="70" t="str">
        <f t="shared" si="66"/>
        <v/>
      </c>
      <c r="BJ284" s="71" t="str">
        <f t="shared" si="67"/>
        <v/>
      </c>
      <c r="BK284" s="71" t="str">
        <f t="shared" si="75"/>
        <v/>
      </c>
      <c r="BL284" s="71" t="str">
        <f t="shared" si="76"/>
        <v/>
      </c>
      <c r="BU284" s="74" t="str">
        <f t="shared" si="68"/>
        <v/>
      </c>
      <c r="BV284" s="74" t="str">
        <f t="shared" si="69"/>
        <v/>
      </c>
      <c r="BW284" s="74" t="str">
        <f t="shared" si="70"/>
        <v/>
      </c>
      <c r="BX284" s="243"/>
      <c r="BY284" s="244"/>
      <c r="CP284" s="63"/>
      <c r="CQ284" s="22"/>
      <c r="CR284" s="22"/>
      <c r="CS284" s="64"/>
      <c r="DI284" s="34" t="str">
        <f t="shared" si="77"/>
        <v/>
      </c>
      <c r="DP284" s="18" t="str">
        <f t="shared" si="78"/>
        <v/>
      </c>
      <c r="DQ284" s="14" t="str">
        <f t="shared" si="71"/>
        <v/>
      </c>
      <c r="DR284" s="19" t="str">
        <f t="shared" si="72"/>
        <v/>
      </c>
      <c r="DS284" s="265" t="str">
        <f>IFERROR(LOOKUP(B284,#REF!,#REF!),"")</f>
        <v/>
      </c>
      <c r="DT284" s="294"/>
      <c r="DU284" s="25" t="str">
        <f t="shared" si="73"/>
        <v/>
      </c>
      <c r="DV284" s="25" t="str">
        <f t="shared" si="79"/>
        <v/>
      </c>
      <c r="DW284" s="31" t="str">
        <f t="shared" si="80"/>
        <v/>
      </c>
    </row>
    <row r="285" spans="1:127" x14ac:dyDescent="0.3">
      <c r="A285" s="264">
        <v>283</v>
      </c>
      <c r="B285" s="12" t="str">
        <f>IF(C285="","",'Critical Info &amp; Checklist'!$G$11&amp;"_"&amp;TEXT('New Data Sheet'!A285,"000")&amp;IF(ISBLANK('Sample Information'!C293),"","_"&amp;'Sample Information'!C293)&amp;IF(ISBLANK('Sample Information'!D293),"","_"&amp;'Sample Information'!D293)&amp;"_"&amp;C285)</f>
        <v/>
      </c>
      <c r="C285" s="24" t="str">
        <f>IF(ISBLANK('Sample Information'!B293),"",'Sample Information'!B293)</f>
        <v/>
      </c>
      <c r="D285" s="13" t="str">
        <f>IF(ISBLANK('Sample Information'!E293),"",'Sample Information'!E293)</f>
        <v/>
      </c>
      <c r="E285" s="13" t="str">
        <f>IF(ISBLANK('Sample Information'!D293),"",'Sample Information'!D293)</f>
        <v/>
      </c>
      <c r="F285" s="13" t="str">
        <f>IF(ISBLANK('Sample Information'!U293),"Not provided",'Sample Information'!U293)</f>
        <v>Not provided</v>
      </c>
      <c r="V285" s="70" t="str">
        <f t="shared" si="74"/>
        <v/>
      </c>
      <c r="W2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5" s="63"/>
      <c r="AN285" s="22"/>
      <c r="AO285" s="22"/>
      <c r="AP285" s="22"/>
      <c r="BF285" s="70" t="str">
        <f t="shared" si="66"/>
        <v/>
      </c>
      <c r="BJ285" s="71" t="str">
        <f t="shared" si="67"/>
        <v/>
      </c>
      <c r="BK285" s="71" t="str">
        <f t="shared" si="75"/>
        <v/>
      </c>
      <c r="BL285" s="71" t="str">
        <f t="shared" si="76"/>
        <v/>
      </c>
      <c r="BU285" s="74" t="str">
        <f t="shared" si="68"/>
        <v/>
      </c>
      <c r="BV285" s="74" t="str">
        <f t="shared" si="69"/>
        <v/>
      </c>
      <c r="BW285" s="74" t="str">
        <f t="shared" si="70"/>
        <v/>
      </c>
      <c r="BX285" s="243"/>
      <c r="BY285" s="244"/>
      <c r="CP285" s="63"/>
      <c r="CQ285" s="22"/>
      <c r="CR285" s="22"/>
      <c r="CS285" s="64"/>
      <c r="DI285" s="34" t="str">
        <f t="shared" si="77"/>
        <v/>
      </c>
      <c r="DP285" s="18" t="str">
        <f t="shared" si="78"/>
        <v/>
      </c>
      <c r="DQ285" s="14" t="str">
        <f t="shared" si="71"/>
        <v/>
      </c>
      <c r="DR285" s="19" t="str">
        <f t="shared" si="72"/>
        <v/>
      </c>
      <c r="DS285" s="265" t="str">
        <f>IFERROR(LOOKUP(B285,#REF!,#REF!),"")</f>
        <v/>
      </c>
      <c r="DT285" s="294"/>
      <c r="DU285" s="25" t="str">
        <f t="shared" si="73"/>
        <v/>
      </c>
      <c r="DV285" s="25" t="str">
        <f t="shared" si="79"/>
        <v/>
      </c>
      <c r="DW285" s="31" t="str">
        <f t="shared" si="80"/>
        <v/>
      </c>
    </row>
    <row r="286" spans="1:127" x14ac:dyDescent="0.3">
      <c r="A286" s="264">
        <v>284</v>
      </c>
      <c r="B286" s="12" t="str">
        <f>IF(C286="","",'Critical Info &amp; Checklist'!$G$11&amp;"_"&amp;TEXT('New Data Sheet'!A286,"000")&amp;IF(ISBLANK('Sample Information'!C294),"","_"&amp;'Sample Information'!C294)&amp;IF(ISBLANK('Sample Information'!D294),"","_"&amp;'Sample Information'!D294)&amp;"_"&amp;C286)</f>
        <v/>
      </c>
      <c r="C286" s="24" t="str">
        <f>IF(ISBLANK('Sample Information'!B294),"",'Sample Information'!B294)</f>
        <v/>
      </c>
      <c r="D286" s="13" t="str">
        <f>IF(ISBLANK('Sample Information'!E294),"",'Sample Information'!E294)</f>
        <v/>
      </c>
      <c r="E286" s="13" t="str">
        <f>IF(ISBLANK('Sample Information'!D294),"",'Sample Information'!D294)</f>
        <v/>
      </c>
      <c r="F286" s="13" t="str">
        <f>IF(ISBLANK('Sample Information'!U294),"Not provided",'Sample Information'!U294)</f>
        <v>Not provided</v>
      </c>
      <c r="V286" s="70" t="str">
        <f t="shared" si="74"/>
        <v/>
      </c>
      <c r="W2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6" s="63"/>
      <c r="AN286" s="22"/>
      <c r="AO286" s="22"/>
      <c r="AP286" s="22"/>
      <c r="BF286" s="70" t="str">
        <f t="shared" si="66"/>
        <v/>
      </c>
      <c r="BJ286" s="71" t="str">
        <f t="shared" si="67"/>
        <v/>
      </c>
      <c r="BK286" s="71" t="str">
        <f t="shared" si="75"/>
        <v/>
      </c>
      <c r="BL286" s="71" t="str">
        <f t="shared" si="76"/>
        <v/>
      </c>
      <c r="BU286" s="74" t="str">
        <f t="shared" si="68"/>
        <v/>
      </c>
      <c r="BV286" s="74" t="str">
        <f t="shared" si="69"/>
        <v/>
      </c>
      <c r="BW286" s="74" t="str">
        <f t="shared" si="70"/>
        <v/>
      </c>
      <c r="BX286" s="243"/>
      <c r="BY286" s="244"/>
      <c r="CP286" s="63"/>
      <c r="CQ286" s="22"/>
      <c r="CR286" s="22"/>
      <c r="CS286" s="64"/>
      <c r="DI286" s="34" t="str">
        <f t="shared" si="77"/>
        <v/>
      </c>
      <c r="DP286" s="18" t="str">
        <f t="shared" si="78"/>
        <v/>
      </c>
      <c r="DQ286" s="14" t="str">
        <f t="shared" si="71"/>
        <v/>
      </c>
      <c r="DR286" s="19" t="str">
        <f t="shared" si="72"/>
        <v/>
      </c>
      <c r="DS286" s="265" t="str">
        <f>IFERROR(LOOKUP(B286,#REF!,#REF!),"")</f>
        <v/>
      </c>
      <c r="DT286" s="294"/>
      <c r="DU286" s="25" t="str">
        <f t="shared" si="73"/>
        <v/>
      </c>
      <c r="DV286" s="25" t="str">
        <f t="shared" si="79"/>
        <v/>
      </c>
      <c r="DW286" s="31" t="str">
        <f t="shared" si="80"/>
        <v/>
      </c>
    </row>
    <row r="287" spans="1:127" x14ac:dyDescent="0.3">
      <c r="A287" s="264">
        <v>285</v>
      </c>
      <c r="B287" s="12" t="str">
        <f>IF(C287="","",'Critical Info &amp; Checklist'!$G$11&amp;"_"&amp;TEXT('New Data Sheet'!A287,"000")&amp;IF(ISBLANK('Sample Information'!C295),"","_"&amp;'Sample Information'!C295)&amp;IF(ISBLANK('Sample Information'!D295),"","_"&amp;'Sample Information'!D295)&amp;"_"&amp;C287)</f>
        <v/>
      </c>
      <c r="C287" s="24" t="str">
        <f>IF(ISBLANK('Sample Information'!B295),"",'Sample Information'!B295)</f>
        <v/>
      </c>
      <c r="D287" s="13" t="str">
        <f>IF(ISBLANK('Sample Information'!E295),"",'Sample Information'!E295)</f>
        <v/>
      </c>
      <c r="E287" s="13" t="str">
        <f>IF(ISBLANK('Sample Information'!D295),"",'Sample Information'!D295)</f>
        <v/>
      </c>
      <c r="F287" s="13" t="str">
        <f>IF(ISBLANK('Sample Information'!U295),"Not provided",'Sample Information'!U295)</f>
        <v>Not provided</v>
      </c>
      <c r="V287" s="70" t="str">
        <f t="shared" si="74"/>
        <v/>
      </c>
      <c r="W2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7" s="63"/>
      <c r="AN287" s="22"/>
      <c r="AO287" s="22"/>
      <c r="AP287" s="22"/>
      <c r="BF287" s="70" t="str">
        <f t="shared" si="66"/>
        <v/>
      </c>
      <c r="BJ287" s="71" t="str">
        <f t="shared" si="67"/>
        <v/>
      </c>
      <c r="BK287" s="71" t="str">
        <f t="shared" si="75"/>
        <v/>
      </c>
      <c r="BL287" s="71" t="str">
        <f t="shared" si="76"/>
        <v/>
      </c>
      <c r="BU287" s="74" t="str">
        <f t="shared" si="68"/>
        <v/>
      </c>
      <c r="BV287" s="74" t="str">
        <f t="shared" si="69"/>
        <v/>
      </c>
      <c r="BW287" s="74" t="str">
        <f t="shared" si="70"/>
        <v/>
      </c>
      <c r="BX287" s="243"/>
      <c r="BY287" s="244"/>
      <c r="CP287" s="63"/>
      <c r="CQ287" s="22"/>
      <c r="CR287" s="22"/>
      <c r="CS287" s="64"/>
      <c r="DI287" s="34" t="str">
        <f t="shared" si="77"/>
        <v/>
      </c>
      <c r="DP287" s="18" t="str">
        <f t="shared" si="78"/>
        <v/>
      </c>
      <c r="DQ287" s="14" t="str">
        <f t="shared" si="71"/>
        <v/>
      </c>
      <c r="DR287" s="19" t="str">
        <f t="shared" si="72"/>
        <v/>
      </c>
      <c r="DS287" s="265" t="str">
        <f>IFERROR(LOOKUP(B287,#REF!,#REF!),"")</f>
        <v/>
      </c>
      <c r="DT287" s="294"/>
      <c r="DU287" s="25" t="str">
        <f t="shared" si="73"/>
        <v/>
      </c>
      <c r="DV287" s="25" t="str">
        <f t="shared" si="79"/>
        <v/>
      </c>
      <c r="DW287" s="31" t="str">
        <f t="shared" si="80"/>
        <v/>
      </c>
    </row>
    <row r="288" spans="1:127" x14ac:dyDescent="0.3">
      <c r="A288" s="264">
        <v>286</v>
      </c>
      <c r="B288" s="12" t="str">
        <f>IF(C288="","",'Critical Info &amp; Checklist'!$G$11&amp;"_"&amp;TEXT('New Data Sheet'!A288,"000")&amp;IF(ISBLANK('Sample Information'!C296),"","_"&amp;'Sample Information'!C296)&amp;IF(ISBLANK('Sample Information'!D296),"","_"&amp;'Sample Information'!D296)&amp;"_"&amp;C288)</f>
        <v/>
      </c>
      <c r="C288" s="24" t="str">
        <f>IF(ISBLANK('Sample Information'!B296),"",'Sample Information'!B296)</f>
        <v/>
      </c>
      <c r="D288" s="13" t="str">
        <f>IF(ISBLANK('Sample Information'!E296),"",'Sample Information'!E296)</f>
        <v/>
      </c>
      <c r="E288" s="13" t="str">
        <f>IF(ISBLANK('Sample Information'!D296),"",'Sample Information'!D296)</f>
        <v/>
      </c>
      <c r="F288" s="13" t="str">
        <f>IF(ISBLANK('Sample Information'!U296),"Not provided",'Sample Information'!U296)</f>
        <v>Not provided</v>
      </c>
      <c r="V288" s="70" t="str">
        <f t="shared" si="74"/>
        <v/>
      </c>
      <c r="W2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8" s="63"/>
      <c r="AN288" s="22"/>
      <c r="AO288" s="22"/>
      <c r="AP288" s="22"/>
      <c r="BF288" s="70" t="str">
        <f t="shared" si="66"/>
        <v/>
      </c>
      <c r="BJ288" s="71" t="str">
        <f t="shared" si="67"/>
        <v/>
      </c>
      <c r="BK288" s="71" t="str">
        <f t="shared" si="75"/>
        <v/>
      </c>
      <c r="BL288" s="71" t="str">
        <f t="shared" si="76"/>
        <v/>
      </c>
      <c r="BU288" s="74" t="str">
        <f t="shared" si="68"/>
        <v/>
      </c>
      <c r="BV288" s="74" t="str">
        <f t="shared" si="69"/>
        <v/>
      </c>
      <c r="BW288" s="74" t="str">
        <f t="shared" si="70"/>
        <v/>
      </c>
      <c r="BX288" s="243"/>
      <c r="BY288" s="244"/>
      <c r="CP288" s="63"/>
      <c r="CQ288" s="22"/>
      <c r="CR288" s="22"/>
      <c r="CS288" s="64"/>
      <c r="DI288" s="34" t="str">
        <f t="shared" si="77"/>
        <v/>
      </c>
      <c r="DP288" s="18" t="str">
        <f t="shared" si="78"/>
        <v/>
      </c>
      <c r="DQ288" s="14" t="str">
        <f t="shared" si="71"/>
        <v/>
      </c>
      <c r="DR288" s="19" t="str">
        <f t="shared" si="72"/>
        <v/>
      </c>
      <c r="DS288" s="265" t="str">
        <f>IFERROR(LOOKUP(B288,#REF!,#REF!),"")</f>
        <v/>
      </c>
      <c r="DT288" s="294"/>
      <c r="DU288" s="25" t="str">
        <f t="shared" si="73"/>
        <v/>
      </c>
      <c r="DV288" s="25" t="str">
        <f t="shared" si="79"/>
        <v/>
      </c>
      <c r="DW288" s="31" t="str">
        <f t="shared" si="80"/>
        <v/>
      </c>
    </row>
    <row r="289" spans="1:127" x14ac:dyDescent="0.3">
      <c r="A289" s="264">
        <v>287</v>
      </c>
      <c r="B289" s="12" t="str">
        <f>IF(C289="","",'Critical Info &amp; Checklist'!$G$11&amp;"_"&amp;TEXT('New Data Sheet'!A289,"000")&amp;IF(ISBLANK('Sample Information'!C297),"","_"&amp;'Sample Information'!C297)&amp;IF(ISBLANK('Sample Information'!D297),"","_"&amp;'Sample Information'!D297)&amp;"_"&amp;C289)</f>
        <v/>
      </c>
      <c r="C289" s="24" t="str">
        <f>IF(ISBLANK('Sample Information'!B297),"",'Sample Information'!B297)</f>
        <v/>
      </c>
      <c r="D289" s="13" t="str">
        <f>IF(ISBLANK('Sample Information'!E297),"",'Sample Information'!E297)</f>
        <v/>
      </c>
      <c r="E289" s="13" t="str">
        <f>IF(ISBLANK('Sample Information'!D297),"",'Sample Information'!D297)</f>
        <v/>
      </c>
      <c r="F289" s="13" t="str">
        <f>IF(ISBLANK('Sample Information'!U297),"Not provided",'Sample Information'!U297)</f>
        <v>Not provided</v>
      </c>
      <c r="V289" s="70" t="str">
        <f t="shared" si="74"/>
        <v/>
      </c>
      <c r="W2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9" s="63"/>
      <c r="AN289" s="22"/>
      <c r="AO289" s="22"/>
      <c r="AP289" s="22"/>
      <c r="BF289" s="70" t="str">
        <f t="shared" si="66"/>
        <v/>
      </c>
      <c r="BJ289" s="71" t="str">
        <f t="shared" si="67"/>
        <v/>
      </c>
      <c r="BK289" s="71" t="str">
        <f t="shared" si="75"/>
        <v/>
      </c>
      <c r="BL289" s="71" t="str">
        <f t="shared" si="76"/>
        <v/>
      </c>
      <c r="BU289" s="74" t="str">
        <f t="shared" si="68"/>
        <v/>
      </c>
      <c r="BV289" s="74" t="str">
        <f t="shared" si="69"/>
        <v/>
      </c>
      <c r="BW289" s="74" t="str">
        <f t="shared" si="70"/>
        <v/>
      </c>
      <c r="BX289" s="243"/>
      <c r="BY289" s="244"/>
      <c r="CP289" s="63"/>
      <c r="CQ289" s="22"/>
      <c r="CR289" s="22"/>
      <c r="CS289" s="64"/>
      <c r="DI289" s="34" t="str">
        <f t="shared" si="77"/>
        <v/>
      </c>
      <c r="DP289" s="18" t="str">
        <f t="shared" si="78"/>
        <v/>
      </c>
      <c r="DQ289" s="14" t="str">
        <f t="shared" si="71"/>
        <v/>
      </c>
      <c r="DR289" s="19" t="str">
        <f t="shared" si="72"/>
        <v/>
      </c>
      <c r="DS289" s="265" t="str">
        <f>IFERROR(LOOKUP(B289,#REF!,#REF!),"")</f>
        <v/>
      </c>
      <c r="DT289" s="294"/>
      <c r="DU289" s="25" t="str">
        <f t="shared" si="73"/>
        <v/>
      </c>
      <c r="DV289" s="25" t="str">
        <f t="shared" si="79"/>
        <v/>
      </c>
      <c r="DW289" s="31" t="str">
        <f t="shared" si="80"/>
        <v/>
      </c>
    </row>
    <row r="290" spans="1:127" x14ac:dyDescent="0.3">
      <c r="A290" s="264">
        <v>288</v>
      </c>
      <c r="B290" s="12" t="str">
        <f>IF(C290="","",'Critical Info &amp; Checklist'!$G$11&amp;"_"&amp;TEXT('New Data Sheet'!A290,"000")&amp;IF(ISBLANK('Sample Information'!C298),"","_"&amp;'Sample Information'!C298)&amp;IF(ISBLANK('Sample Information'!D298),"","_"&amp;'Sample Information'!D298)&amp;"_"&amp;C290)</f>
        <v/>
      </c>
      <c r="C290" s="24" t="str">
        <f>IF(ISBLANK('Sample Information'!B298),"",'Sample Information'!B298)</f>
        <v/>
      </c>
      <c r="D290" s="13" t="str">
        <f>IF(ISBLANK('Sample Information'!E298),"",'Sample Information'!E298)</f>
        <v/>
      </c>
      <c r="E290" s="13" t="str">
        <f>IF(ISBLANK('Sample Information'!D298),"",'Sample Information'!D298)</f>
        <v/>
      </c>
      <c r="F290" s="13" t="str">
        <f>IF(ISBLANK('Sample Information'!U298),"Not provided",'Sample Information'!U298)</f>
        <v>Not provided</v>
      </c>
      <c r="V290" s="70" t="str">
        <f t="shared" si="74"/>
        <v/>
      </c>
      <c r="W2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0" s="63"/>
      <c r="AN290" s="22"/>
      <c r="AO290" s="22"/>
      <c r="AP290" s="22"/>
      <c r="BF290" s="70" t="str">
        <f t="shared" si="66"/>
        <v/>
      </c>
      <c r="BJ290" s="71" t="str">
        <f t="shared" si="67"/>
        <v/>
      </c>
      <c r="BK290" s="71" t="str">
        <f t="shared" si="75"/>
        <v/>
      </c>
      <c r="BL290" s="71" t="str">
        <f t="shared" si="76"/>
        <v/>
      </c>
      <c r="BU290" s="74" t="str">
        <f t="shared" si="68"/>
        <v/>
      </c>
      <c r="BV290" s="74" t="str">
        <f t="shared" si="69"/>
        <v/>
      </c>
      <c r="BW290" s="74" t="str">
        <f t="shared" si="70"/>
        <v/>
      </c>
      <c r="BX290" s="243"/>
      <c r="BY290" s="244"/>
      <c r="CP290" s="63"/>
      <c r="CQ290" s="22"/>
      <c r="CR290" s="22"/>
      <c r="CS290" s="64"/>
      <c r="DI290" s="34" t="str">
        <f t="shared" si="77"/>
        <v/>
      </c>
      <c r="DP290" s="18" t="str">
        <f t="shared" si="78"/>
        <v/>
      </c>
      <c r="DQ290" s="14" t="str">
        <f t="shared" si="71"/>
        <v/>
      </c>
      <c r="DR290" s="19" t="str">
        <f t="shared" si="72"/>
        <v/>
      </c>
      <c r="DS290" s="265" t="str">
        <f>IFERROR(LOOKUP(B290,#REF!,#REF!),"")</f>
        <v/>
      </c>
      <c r="DT290" s="294"/>
      <c r="DU290" s="25" t="str">
        <f t="shared" si="73"/>
        <v/>
      </c>
      <c r="DV290" s="25" t="str">
        <f t="shared" si="79"/>
        <v/>
      </c>
      <c r="DW290" s="31" t="str">
        <f t="shared" si="80"/>
        <v/>
      </c>
    </row>
    <row r="291" spans="1:127" x14ac:dyDescent="0.3">
      <c r="A291" s="264">
        <v>289</v>
      </c>
      <c r="B291" s="12" t="str">
        <f>IF(C291="","",'Critical Info &amp; Checklist'!$G$11&amp;"_"&amp;TEXT('New Data Sheet'!A291,"000")&amp;IF(ISBLANK('Sample Information'!C299),"","_"&amp;'Sample Information'!C299)&amp;IF(ISBLANK('Sample Information'!D299),"","_"&amp;'Sample Information'!D299)&amp;"_"&amp;C291)</f>
        <v/>
      </c>
      <c r="C291" s="24" t="str">
        <f>IF(ISBLANK('Sample Information'!B299),"",'Sample Information'!B299)</f>
        <v/>
      </c>
      <c r="D291" s="13" t="str">
        <f>IF(ISBLANK('Sample Information'!E299),"",'Sample Information'!E299)</f>
        <v/>
      </c>
      <c r="E291" s="13" t="str">
        <f>IF(ISBLANK('Sample Information'!D299),"",'Sample Information'!D299)</f>
        <v/>
      </c>
      <c r="F291" s="13" t="str">
        <f>IF(ISBLANK('Sample Information'!U299),"Not provided",'Sample Information'!U299)</f>
        <v>Not provided</v>
      </c>
      <c r="V291" s="70" t="str">
        <f t="shared" si="74"/>
        <v/>
      </c>
      <c r="W2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1" s="63"/>
      <c r="AN291" s="22"/>
      <c r="AO291" s="22"/>
      <c r="AP291" s="22"/>
      <c r="BF291" s="70" t="str">
        <f t="shared" si="66"/>
        <v/>
      </c>
      <c r="BJ291" s="71" t="str">
        <f t="shared" si="67"/>
        <v/>
      </c>
      <c r="BK291" s="71" t="str">
        <f t="shared" si="75"/>
        <v/>
      </c>
      <c r="BL291" s="71" t="str">
        <f t="shared" si="76"/>
        <v/>
      </c>
      <c r="BU291" s="74" t="str">
        <f t="shared" si="68"/>
        <v/>
      </c>
      <c r="BV291" s="74" t="str">
        <f t="shared" si="69"/>
        <v/>
      </c>
      <c r="BW291" s="74" t="str">
        <f t="shared" si="70"/>
        <v/>
      </c>
      <c r="BX291" s="243"/>
      <c r="BY291" s="244"/>
      <c r="CP291" s="63"/>
      <c r="CQ291" s="22"/>
      <c r="CR291" s="22"/>
      <c r="CS291" s="64"/>
      <c r="DI291" s="34" t="str">
        <f t="shared" si="77"/>
        <v/>
      </c>
      <c r="DP291" s="18" t="str">
        <f t="shared" si="78"/>
        <v/>
      </c>
      <c r="DQ291" s="14" t="str">
        <f t="shared" si="71"/>
        <v/>
      </c>
      <c r="DR291" s="19" t="str">
        <f t="shared" si="72"/>
        <v/>
      </c>
      <c r="DS291" s="265" t="str">
        <f>IFERROR(LOOKUP(B291,#REF!,#REF!),"")</f>
        <v/>
      </c>
      <c r="DT291" s="294"/>
      <c r="DU291" s="25" t="str">
        <f t="shared" si="73"/>
        <v/>
      </c>
      <c r="DV291" s="25" t="str">
        <f t="shared" si="79"/>
        <v/>
      </c>
      <c r="DW291" s="31" t="str">
        <f t="shared" si="80"/>
        <v/>
      </c>
    </row>
    <row r="292" spans="1:127" x14ac:dyDescent="0.3">
      <c r="A292" s="264">
        <v>290</v>
      </c>
      <c r="B292" s="12" t="str">
        <f>IF(C292="","",'Critical Info &amp; Checklist'!$G$11&amp;"_"&amp;TEXT('New Data Sheet'!A292,"000")&amp;IF(ISBLANK('Sample Information'!C300),"","_"&amp;'Sample Information'!C300)&amp;IF(ISBLANK('Sample Information'!D300),"","_"&amp;'Sample Information'!D300)&amp;"_"&amp;C292)</f>
        <v/>
      </c>
      <c r="C292" s="24" t="str">
        <f>IF(ISBLANK('Sample Information'!B300),"",'Sample Information'!B300)</f>
        <v/>
      </c>
      <c r="D292" s="13" t="str">
        <f>IF(ISBLANK('Sample Information'!E300),"",'Sample Information'!E300)</f>
        <v/>
      </c>
      <c r="E292" s="13" t="str">
        <f>IF(ISBLANK('Sample Information'!D300),"",'Sample Information'!D300)</f>
        <v/>
      </c>
      <c r="F292" s="13" t="str">
        <f>IF(ISBLANK('Sample Information'!U300),"Not provided",'Sample Information'!U300)</f>
        <v>Not provided</v>
      </c>
      <c r="V292" s="70" t="str">
        <f t="shared" si="74"/>
        <v/>
      </c>
      <c r="W2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2" s="63"/>
      <c r="AN292" s="22"/>
      <c r="AO292" s="22"/>
      <c r="AP292" s="22"/>
      <c r="BF292" s="70" t="str">
        <f t="shared" si="66"/>
        <v/>
      </c>
      <c r="BJ292" s="71" t="str">
        <f t="shared" si="67"/>
        <v/>
      </c>
      <c r="BK292" s="71" t="str">
        <f t="shared" si="75"/>
        <v/>
      </c>
      <c r="BL292" s="71" t="str">
        <f t="shared" si="76"/>
        <v/>
      </c>
      <c r="BU292" s="74" t="str">
        <f t="shared" si="68"/>
        <v/>
      </c>
      <c r="BV292" s="74" t="str">
        <f t="shared" si="69"/>
        <v/>
      </c>
      <c r="BW292" s="74" t="str">
        <f t="shared" si="70"/>
        <v/>
      </c>
      <c r="BX292" s="243"/>
      <c r="BY292" s="244"/>
      <c r="CP292" s="63"/>
      <c r="CQ292" s="22"/>
      <c r="CR292" s="22"/>
      <c r="CS292" s="64"/>
      <c r="DI292" s="34" t="str">
        <f t="shared" si="77"/>
        <v/>
      </c>
      <c r="DP292" s="18" t="str">
        <f t="shared" si="78"/>
        <v/>
      </c>
      <c r="DQ292" s="14" t="str">
        <f t="shared" si="71"/>
        <v/>
      </c>
      <c r="DR292" s="19" t="str">
        <f t="shared" si="72"/>
        <v/>
      </c>
      <c r="DS292" s="265" t="str">
        <f>IFERROR(LOOKUP(B292,#REF!,#REF!),"")</f>
        <v/>
      </c>
      <c r="DT292" s="294"/>
      <c r="DU292" s="25" t="str">
        <f t="shared" si="73"/>
        <v/>
      </c>
      <c r="DV292" s="25" t="str">
        <f t="shared" si="79"/>
        <v/>
      </c>
      <c r="DW292" s="31" t="str">
        <f t="shared" si="80"/>
        <v/>
      </c>
    </row>
    <row r="293" spans="1:127" x14ac:dyDescent="0.3">
      <c r="A293" s="264">
        <v>291</v>
      </c>
      <c r="B293" s="12" t="str">
        <f>IF(C293="","",'Critical Info &amp; Checklist'!$G$11&amp;"_"&amp;TEXT('New Data Sheet'!A293,"000")&amp;IF(ISBLANK('Sample Information'!C301),"","_"&amp;'Sample Information'!C301)&amp;IF(ISBLANK('Sample Information'!D301),"","_"&amp;'Sample Information'!D301)&amp;"_"&amp;C293)</f>
        <v/>
      </c>
      <c r="C293" s="24" t="str">
        <f>IF(ISBLANK('Sample Information'!B301),"",'Sample Information'!B301)</f>
        <v/>
      </c>
      <c r="D293" s="13" t="str">
        <f>IF(ISBLANK('Sample Information'!E301),"",'Sample Information'!E301)</f>
        <v/>
      </c>
      <c r="E293" s="13" t="str">
        <f>IF(ISBLANK('Sample Information'!D301),"",'Sample Information'!D301)</f>
        <v/>
      </c>
      <c r="F293" s="13" t="str">
        <f>IF(ISBLANK('Sample Information'!U301),"Not provided",'Sample Information'!U301)</f>
        <v>Not provided</v>
      </c>
      <c r="V293" s="70" t="str">
        <f t="shared" si="74"/>
        <v/>
      </c>
      <c r="W2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3" s="63"/>
      <c r="AN293" s="22"/>
      <c r="AO293" s="22"/>
      <c r="AP293" s="22"/>
      <c r="BF293" s="70" t="str">
        <f t="shared" si="66"/>
        <v/>
      </c>
      <c r="BJ293" s="71" t="str">
        <f t="shared" si="67"/>
        <v/>
      </c>
      <c r="BK293" s="71" t="str">
        <f t="shared" si="75"/>
        <v/>
      </c>
      <c r="BL293" s="71" t="str">
        <f t="shared" si="76"/>
        <v/>
      </c>
      <c r="BU293" s="74" t="str">
        <f t="shared" si="68"/>
        <v/>
      </c>
      <c r="BV293" s="74" t="str">
        <f t="shared" si="69"/>
        <v/>
      </c>
      <c r="BW293" s="74" t="str">
        <f t="shared" si="70"/>
        <v/>
      </c>
      <c r="BX293" s="243"/>
      <c r="BY293" s="244"/>
      <c r="CP293" s="63"/>
      <c r="CQ293" s="22"/>
      <c r="CR293" s="22"/>
      <c r="CS293" s="64"/>
      <c r="DI293" s="34" t="str">
        <f t="shared" si="77"/>
        <v/>
      </c>
      <c r="DP293" s="18" t="str">
        <f t="shared" si="78"/>
        <v/>
      </c>
      <c r="DQ293" s="14" t="str">
        <f t="shared" si="71"/>
        <v/>
      </c>
      <c r="DR293" s="19" t="str">
        <f t="shared" si="72"/>
        <v/>
      </c>
      <c r="DS293" s="265" t="str">
        <f>IFERROR(LOOKUP(B293,#REF!,#REF!),"")</f>
        <v/>
      </c>
      <c r="DT293" s="294"/>
      <c r="DU293" s="25" t="str">
        <f t="shared" si="73"/>
        <v/>
      </c>
      <c r="DV293" s="25" t="str">
        <f t="shared" si="79"/>
        <v/>
      </c>
      <c r="DW293" s="31" t="str">
        <f t="shared" si="80"/>
        <v/>
      </c>
    </row>
    <row r="294" spans="1:127" x14ac:dyDescent="0.3">
      <c r="A294" s="264">
        <v>292</v>
      </c>
      <c r="B294" s="12" t="str">
        <f>IF(C294="","",'Critical Info &amp; Checklist'!$G$11&amp;"_"&amp;TEXT('New Data Sheet'!A294,"000")&amp;IF(ISBLANK('Sample Information'!C302),"","_"&amp;'Sample Information'!C302)&amp;IF(ISBLANK('Sample Information'!D302),"","_"&amp;'Sample Information'!D302)&amp;"_"&amp;C294)</f>
        <v/>
      </c>
      <c r="C294" s="24" t="str">
        <f>IF(ISBLANK('Sample Information'!B302),"",'Sample Information'!B302)</f>
        <v/>
      </c>
      <c r="D294" s="13" t="str">
        <f>IF(ISBLANK('Sample Information'!E302),"",'Sample Information'!E302)</f>
        <v/>
      </c>
      <c r="E294" s="13" t="str">
        <f>IF(ISBLANK('Sample Information'!D302),"",'Sample Information'!D302)</f>
        <v/>
      </c>
      <c r="F294" s="13" t="str">
        <f>IF(ISBLANK('Sample Information'!U302),"Not provided",'Sample Information'!U302)</f>
        <v>Not provided</v>
      </c>
      <c r="V294" s="70" t="str">
        <f t="shared" si="74"/>
        <v/>
      </c>
      <c r="W2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4" s="63"/>
      <c r="AN294" s="22"/>
      <c r="AO294" s="22"/>
      <c r="AP294" s="22"/>
      <c r="BF294" s="70" t="str">
        <f t="shared" si="66"/>
        <v/>
      </c>
      <c r="BJ294" s="71" t="str">
        <f t="shared" si="67"/>
        <v/>
      </c>
      <c r="BK294" s="71" t="str">
        <f t="shared" si="75"/>
        <v/>
      </c>
      <c r="BL294" s="71" t="str">
        <f t="shared" si="76"/>
        <v/>
      </c>
      <c r="BU294" s="74" t="str">
        <f t="shared" si="68"/>
        <v/>
      </c>
      <c r="BV294" s="74" t="str">
        <f t="shared" si="69"/>
        <v/>
      </c>
      <c r="BW294" s="74" t="str">
        <f t="shared" si="70"/>
        <v/>
      </c>
      <c r="BX294" s="243"/>
      <c r="BY294" s="244"/>
      <c r="CP294" s="63"/>
      <c r="CQ294" s="22"/>
      <c r="CR294" s="22"/>
      <c r="CS294" s="64"/>
      <c r="DI294" s="34" t="str">
        <f t="shared" si="77"/>
        <v/>
      </c>
      <c r="DP294" s="18" t="str">
        <f t="shared" si="78"/>
        <v/>
      </c>
      <c r="DQ294" s="14" t="str">
        <f t="shared" si="71"/>
        <v/>
      </c>
      <c r="DR294" s="19" t="str">
        <f t="shared" si="72"/>
        <v/>
      </c>
      <c r="DS294" s="265" t="str">
        <f>IFERROR(LOOKUP(B294,#REF!,#REF!),"")</f>
        <v/>
      </c>
      <c r="DT294" s="294"/>
      <c r="DU294" s="25" t="str">
        <f t="shared" si="73"/>
        <v/>
      </c>
      <c r="DV294" s="25" t="str">
        <f t="shared" si="79"/>
        <v/>
      </c>
      <c r="DW294" s="31" t="str">
        <f t="shared" si="80"/>
        <v/>
      </c>
    </row>
    <row r="295" spans="1:127" x14ac:dyDescent="0.3">
      <c r="A295" s="264">
        <v>293</v>
      </c>
      <c r="B295" s="12" t="str">
        <f>IF(C295="","",'Critical Info &amp; Checklist'!$G$11&amp;"_"&amp;TEXT('New Data Sheet'!A295,"000")&amp;IF(ISBLANK('Sample Information'!C303),"","_"&amp;'Sample Information'!C303)&amp;IF(ISBLANK('Sample Information'!D303),"","_"&amp;'Sample Information'!D303)&amp;"_"&amp;C295)</f>
        <v/>
      </c>
      <c r="C295" s="24" t="str">
        <f>IF(ISBLANK('Sample Information'!B303),"",'Sample Information'!B303)</f>
        <v/>
      </c>
      <c r="D295" s="13" t="str">
        <f>IF(ISBLANK('Sample Information'!E303),"",'Sample Information'!E303)</f>
        <v/>
      </c>
      <c r="E295" s="13" t="str">
        <f>IF(ISBLANK('Sample Information'!D303),"",'Sample Information'!D303)</f>
        <v/>
      </c>
      <c r="F295" s="13" t="str">
        <f>IF(ISBLANK('Sample Information'!U303),"Not provided",'Sample Information'!U303)</f>
        <v>Not provided</v>
      </c>
      <c r="V295" s="70" t="str">
        <f t="shared" si="74"/>
        <v/>
      </c>
      <c r="W2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5" s="63"/>
      <c r="AN295" s="22"/>
      <c r="AO295" s="22"/>
      <c r="AP295" s="22"/>
      <c r="BF295" s="70" t="str">
        <f t="shared" si="66"/>
        <v/>
      </c>
      <c r="BJ295" s="71" t="str">
        <f t="shared" si="67"/>
        <v/>
      </c>
      <c r="BK295" s="71" t="str">
        <f t="shared" si="75"/>
        <v/>
      </c>
      <c r="BL295" s="71" t="str">
        <f t="shared" si="76"/>
        <v/>
      </c>
      <c r="BU295" s="74" t="str">
        <f t="shared" si="68"/>
        <v/>
      </c>
      <c r="BV295" s="74" t="str">
        <f t="shared" si="69"/>
        <v/>
      </c>
      <c r="BW295" s="74" t="str">
        <f t="shared" si="70"/>
        <v/>
      </c>
      <c r="BX295" s="243"/>
      <c r="BY295" s="244"/>
      <c r="CP295" s="63"/>
      <c r="CQ295" s="22"/>
      <c r="CR295" s="22"/>
      <c r="CS295" s="64"/>
      <c r="DI295" s="34" t="str">
        <f t="shared" si="77"/>
        <v/>
      </c>
      <c r="DP295" s="18" t="str">
        <f t="shared" si="78"/>
        <v/>
      </c>
      <c r="DQ295" s="14" t="str">
        <f t="shared" si="71"/>
        <v/>
      </c>
      <c r="DR295" s="19" t="str">
        <f t="shared" si="72"/>
        <v/>
      </c>
      <c r="DS295" s="265" t="str">
        <f>IFERROR(LOOKUP(B295,#REF!,#REF!),"")</f>
        <v/>
      </c>
      <c r="DT295" s="294"/>
      <c r="DU295" s="25" t="str">
        <f t="shared" si="73"/>
        <v/>
      </c>
      <c r="DV295" s="25" t="str">
        <f t="shared" si="79"/>
        <v/>
      </c>
      <c r="DW295" s="31" t="str">
        <f t="shared" si="80"/>
        <v/>
      </c>
    </row>
    <row r="296" spans="1:127" x14ac:dyDescent="0.3">
      <c r="A296" s="264">
        <v>294</v>
      </c>
      <c r="B296" s="12" t="str">
        <f>IF(C296="","",'Critical Info &amp; Checklist'!$G$11&amp;"_"&amp;TEXT('New Data Sheet'!A296,"000")&amp;IF(ISBLANK('Sample Information'!C304),"","_"&amp;'Sample Information'!C304)&amp;IF(ISBLANK('Sample Information'!D304),"","_"&amp;'Sample Information'!D304)&amp;"_"&amp;C296)</f>
        <v/>
      </c>
      <c r="C296" s="24" t="str">
        <f>IF(ISBLANK('Sample Information'!B304),"",'Sample Information'!B304)</f>
        <v/>
      </c>
      <c r="D296" s="13" t="str">
        <f>IF(ISBLANK('Sample Information'!E304),"",'Sample Information'!E304)</f>
        <v/>
      </c>
      <c r="E296" s="13" t="str">
        <f>IF(ISBLANK('Sample Information'!D304),"",'Sample Information'!D304)</f>
        <v/>
      </c>
      <c r="F296" s="13" t="str">
        <f>IF(ISBLANK('Sample Information'!U304),"Not provided",'Sample Information'!U304)</f>
        <v>Not provided</v>
      </c>
      <c r="V296" s="70" t="str">
        <f t="shared" si="74"/>
        <v/>
      </c>
      <c r="W2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6" s="63"/>
      <c r="AN296" s="22"/>
      <c r="AO296" s="22"/>
      <c r="AP296" s="22"/>
      <c r="BF296" s="70" t="str">
        <f t="shared" si="66"/>
        <v/>
      </c>
      <c r="BJ296" s="71" t="str">
        <f t="shared" si="67"/>
        <v/>
      </c>
      <c r="BK296" s="71" t="str">
        <f t="shared" si="75"/>
        <v/>
      </c>
      <c r="BL296" s="71" t="str">
        <f t="shared" si="76"/>
        <v/>
      </c>
      <c r="BU296" s="74" t="str">
        <f t="shared" si="68"/>
        <v/>
      </c>
      <c r="BV296" s="74" t="str">
        <f t="shared" si="69"/>
        <v/>
      </c>
      <c r="BW296" s="74" t="str">
        <f t="shared" si="70"/>
        <v/>
      </c>
      <c r="BX296" s="243"/>
      <c r="BY296" s="244"/>
      <c r="CP296" s="63"/>
      <c r="CQ296" s="22"/>
      <c r="CR296" s="22"/>
      <c r="CS296" s="64"/>
      <c r="DI296" s="34" t="str">
        <f t="shared" si="77"/>
        <v/>
      </c>
      <c r="DP296" s="18" t="str">
        <f t="shared" si="78"/>
        <v/>
      </c>
      <c r="DQ296" s="14" t="str">
        <f t="shared" si="71"/>
        <v/>
      </c>
      <c r="DR296" s="19" t="str">
        <f t="shared" si="72"/>
        <v/>
      </c>
      <c r="DS296" s="265" t="str">
        <f>IFERROR(LOOKUP(B296,#REF!,#REF!),"")</f>
        <v/>
      </c>
      <c r="DT296" s="294"/>
      <c r="DU296" s="25" t="str">
        <f t="shared" si="73"/>
        <v/>
      </c>
      <c r="DV296" s="25" t="str">
        <f t="shared" si="79"/>
        <v/>
      </c>
      <c r="DW296" s="31" t="str">
        <f t="shared" si="80"/>
        <v/>
      </c>
    </row>
    <row r="297" spans="1:127" x14ac:dyDescent="0.3">
      <c r="A297" s="264">
        <v>295</v>
      </c>
      <c r="B297" s="12" t="str">
        <f>IF(C297="","",'Critical Info &amp; Checklist'!$G$11&amp;"_"&amp;TEXT('New Data Sheet'!A297,"000")&amp;IF(ISBLANK('Sample Information'!C305),"","_"&amp;'Sample Information'!C305)&amp;IF(ISBLANK('Sample Information'!D305),"","_"&amp;'Sample Information'!D305)&amp;"_"&amp;C297)</f>
        <v/>
      </c>
      <c r="C297" s="24" t="str">
        <f>IF(ISBLANK('Sample Information'!B305),"",'Sample Information'!B305)</f>
        <v/>
      </c>
      <c r="D297" s="13" t="str">
        <f>IF(ISBLANK('Sample Information'!E305),"",'Sample Information'!E305)</f>
        <v/>
      </c>
      <c r="E297" s="13" t="str">
        <f>IF(ISBLANK('Sample Information'!D305),"",'Sample Information'!D305)</f>
        <v/>
      </c>
      <c r="F297" s="13" t="str">
        <f>IF(ISBLANK('Sample Information'!U305),"Not provided",'Sample Information'!U305)</f>
        <v>Not provided</v>
      </c>
      <c r="V297" s="70" t="str">
        <f t="shared" si="74"/>
        <v/>
      </c>
      <c r="W2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7" s="63"/>
      <c r="AN297" s="22"/>
      <c r="AO297" s="22"/>
      <c r="AP297" s="22"/>
      <c r="BF297" s="70" t="str">
        <f t="shared" si="66"/>
        <v/>
      </c>
      <c r="BJ297" s="71" t="str">
        <f t="shared" si="67"/>
        <v/>
      </c>
      <c r="BK297" s="71" t="str">
        <f t="shared" si="75"/>
        <v/>
      </c>
      <c r="BL297" s="71" t="str">
        <f t="shared" si="76"/>
        <v/>
      </c>
      <c r="BU297" s="74" t="str">
        <f t="shared" si="68"/>
        <v/>
      </c>
      <c r="BV297" s="74" t="str">
        <f t="shared" si="69"/>
        <v/>
      </c>
      <c r="BW297" s="74" t="str">
        <f t="shared" si="70"/>
        <v/>
      </c>
      <c r="BX297" s="243"/>
      <c r="BY297" s="244"/>
      <c r="CP297" s="63"/>
      <c r="CQ297" s="22"/>
      <c r="CR297" s="22"/>
      <c r="CS297" s="64"/>
      <c r="DI297" s="34" t="str">
        <f t="shared" si="77"/>
        <v/>
      </c>
      <c r="DP297" s="18" t="str">
        <f t="shared" si="78"/>
        <v/>
      </c>
      <c r="DQ297" s="14" t="str">
        <f t="shared" si="71"/>
        <v/>
      </c>
      <c r="DR297" s="19" t="str">
        <f t="shared" si="72"/>
        <v/>
      </c>
      <c r="DS297" s="265" t="str">
        <f>IFERROR(LOOKUP(B297,#REF!,#REF!),"")</f>
        <v/>
      </c>
      <c r="DT297" s="294"/>
      <c r="DU297" s="25" t="str">
        <f t="shared" si="73"/>
        <v/>
      </c>
      <c r="DV297" s="25" t="str">
        <f t="shared" si="79"/>
        <v/>
      </c>
      <c r="DW297" s="31" t="str">
        <f t="shared" si="80"/>
        <v/>
      </c>
    </row>
    <row r="298" spans="1:127" x14ac:dyDescent="0.3">
      <c r="A298" s="264">
        <v>296</v>
      </c>
      <c r="B298" s="12" t="str">
        <f>IF(C298="","",'Critical Info &amp; Checklist'!$G$11&amp;"_"&amp;TEXT('New Data Sheet'!A298,"000")&amp;IF(ISBLANK('Sample Information'!C306),"","_"&amp;'Sample Information'!C306)&amp;IF(ISBLANK('Sample Information'!D306),"","_"&amp;'Sample Information'!D306)&amp;"_"&amp;C298)</f>
        <v/>
      </c>
      <c r="C298" s="24" t="str">
        <f>IF(ISBLANK('Sample Information'!B306),"",'Sample Information'!B306)</f>
        <v/>
      </c>
      <c r="D298" s="13" t="str">
        <f>IF(ISBLANK('Sample Information'!E306),"",'Sample Information'!E306)</f>
        <v/>
      </c>
      <c r="E298" s="13" t="str">
        <f>IF(ISBLANK('Sample Information'!D306),"",'Sample Information'!D306)</f>
        <v/>
      </c>
      <c r="F298" s="13" t="str">
        <f>IF(ISBLANK('Sample Information'!U306),"Not provided",'Sample Information'!U306)</f>
        <v>Not provided</v>
      </c>
      <c r="V298" s="70" t="str">
        <f t="shared" si="74"/>
        <v/>
      </c>
      <c r="W2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8" s="63"/>
      <c r="AN298" s="22"/>
      <c r="AO298" s="22"/>
      <c r="AP298" s="22"/>
      <c r="BF298" s="70" t="str">
        <f t="shared" si="66"/>
        <v/>
      </c>
      <c r="BJ298" s="71" t="str">
        <f t="shared" si="67"/>
        <v/>
      </c>
      <c r="BK298" s="71" t="str">
        <f t="shared" si="75"/>
        <v/>
      </c>
      <c r="BL298" s="71" t="str">
        <f t="shared" si="76"/>
        <v/>
      </c>
      <c r="BU298" s="74" t="str">
        <f t="shared" si="68"/>
        <v/>
      </c>
      <c r="BV298" s="74" t="str">
        <f t="shared" si="69"/>
        <v/>
      </c>
      <c r="BW298" s="74" t="str">
        <f t="shared" si="70"/>
        <v/>
      </c>
      <c r="BX298" s="243"/>
      <c r="BY298" s="244"/>
      <c r="CP298" s="63"/>
      <c r="CQ298" s="22"/>
      <c r="CR298" s="22"/>
      <c r="CS298" s="64"/>
      <c r="DI298" s="34" t="str">
        <f t="shared" si="77"/>
        <v/>
      </c>
      <c r="DP298" s="18" t="str">
        <f t="shared" si="78"/>
        <v/>
      </c>
      <c r="DQ298" s="14" t="str">
        <f t="shared" si="71"/>
        <v/>
      </c>
      <c r="DR298" s="19" t="str">
        <f t="shared" si="72"/>
        <v/>
      </c>
      <c r="DS298" s="265" t="str">
        <f>IFERROR(LOOKUP(B298,#REF!,#REF!),"")</f>
        <v/>
      </c>
      <c r="DT298" s="294"/>
      <c r="DU298" s="25" t="str">
        <f t="shared" si="73"/>
        <v/>
      </c>
      <c r="DV298" s="25" t="str">
        <f t="shared" si="79"/>
        <v/>
      </c>
      <c r="DW298" s="31" t="str">
        <f t="shared" si="80"/>
        <v/>
      </c>
    </row>
    <row r="299" spans="1:127" x14ac:dyDescent="0.3">
      <c r="A299" s="264">
        <v>297</v>
      </c>
      <c r="B299" s="12" t="str">
        <f>IF(C299="","",'Critical Info &amp; Checklist'!$G$11&amp;"_"&amp;TEXT('New Data Sheet'!A299,"000")&amp;IF(ISBLANK('Sample Information'!C307),"","_"&amp;'Sample Information'!C307)&amp;IF(ISBLANK('Sample Information'!D307),"","_"&amp;'Sample Information'!D307)&amp;"_"&amp;C299)</f>
        <v/>
      </c>
      <c r="C299" s="24" t="str">
        <f>IF(ISBLANK('Sample Information'!B307),"",'Sample Information'!B307)</f>
        <v/>
      </c>
      <c r="D299" s="13" t="str">
        <f>IF(ISBLANK('Sample Information'!E307),"",'Sample Information'!E307)</f>
        <v/>
      </c>
      <c r="E299" s="13" t="str">
        <f>IF(ISBLANK('Sample Information'!D307),"",'Sample Information'!D307)</f>
        <v/>
      </c>
      <c r="F299" s="13" t="str">
        <f>IF(ISBLANK('Sample Information'!U307),"Not provided",'Sample Information'!U307)</f>
        <v>Not provided</v>
      </c>
      <c r="V299" s="70" t="str">
        <f t="shared" si="74"/>
        <v/>
      </c>
      <c r="W2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9" s="63"/>
      <c r="AN299" s="22"/>
      <c r="AO299" s="22"/>
      <c r="AP299" s="22"/>
      <c r="BF299" s="70" t="str">
        <f t="shared" si="66"/>
        <v/>
      </c>
      <c r="BJ299" s="71" t="str">
        <f t="shared" si="67"/>
        <v/>
      </c>
      <c r="BK299" s="71" t="str">
        <f t="shared" si="75"/>
        <v/>
      </c>
      <c r="BL299" s="71" t="str">
        <f t="shared" si="76"/>
        <v/>
      </c>
      <c r="BU299" s="74" t="str">
        <f t="shared" si="68"/>
        <v/>
      </c>
      <c r="BV299" s="74" t="str">
        <f t="shared" si="69"/>
        <v/>
      </c>
      <c r="BW299" s="74" t="str">
        <f t="shared" si="70"/>
        <v/>
      </c>
      <c r="BX299" s="243"/>
      <c r="BY299" s="244"/>
      <c r="CP299" s="63"/>
      <c r="CQ299" s="22"/>
      <c r="CR299" s="22"/>
      <c r="CS299" s="64"/>
      <c r="DI299" s="34" t="str">
        <f t="shared" si="77"/>
        <v/>
      </c>
      <c r="DP299" s="18" t="str">
        <f t="shared" si="78"/>
        <v/>
      </c>
      <c r="DQ299" s="14" t="str">
        <f t="shared" si="71"/>
        <v/>
      </c>
      <c r="DR299" s="19" t="str">
        <f t="shared" si="72"/>
        <v/>
      </c>
      <c r="DS299" s="265" t="str">
        <f>IFERROR(LOOKUP(B299,#REF!,#REF!),"")</f>
        <v/>
      </c>
      <c r="DT299" s="294"/>
      <c r="DU299" s="25" t="str">
        <f t="shared" si="73"/>
        <v/>
      </c>
      <c r="DV299" s="25" t="str">
        <f t="shared" si="79"/>
        <v/>
      </c>
      <c r="DW299" s="31" t="str">
        <f t="shared" si="80"/>
        <v/>
      </c>
    </row>
    <row r="300" spans="1:127" x14ac:dyDescent="0.3">
      <c r="A300" s="264">
        <v>298</v>
      </c>
      <c r="B300" s="12" t="str">
        <f>IF(C300="","",'Critical Info &amp; Checklist'!$G$11&amp;"_"&amp;TEXT('New Data Sheet'!A300,"000")&amp;IF(ISBLANK('Sample Information'!C308),"","_"&amp;'Sample Information'!C308)&amp;IF(ISBLANK('Sample Information'!D308),"","_"&amp;'Sample Information'!D308)&amp;"_"&amp;C300)</f>
        <v/>
      </c>
      <c r="C300" s="24" t="str">
        <f>IF(ISBLANK('Sample Information'!B308),"",'Sample Information'!B308)</f>
        <v/>
      </c>
      <c r="D300" s="13" t="str">
        <f>IF(ISBLANK('Sample Information'!E308),"",'Sample Information'!E308)</f>
        <v/>
      </c>
      <c r="E300" s="13" t="str">
        <f>IF(ISBLANK('Sample Information'!D308),"",'Sample Information'!D308)</f>
        <v/>
      </c>
      <c r="F300" s="13" t="str">
        <f>IF(ISBLANK('Sample Information'!U308),"Not provided",'Sample Information'!U308)</f>
        <v>Not provided</v>
      </c>
      <c r="V300" s="70" t="str">
        <f t="shared" si="74"/>
        <v/>
      </c>
      <c r="W3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0" s="63"/>
      <c r="AN300" s="22"/>
      <c r="AO300" s="22"/>
      <c r="AP300" s="22"/>
      <c r="BF300" s="70" t="str">
        <f t="shared" si="66"/>
        <v/>
      </c>
      <c r="BJ300" s="71" t="str">
        <f t="shared" si="67"/>
        <v/>
      </c>
      <c r="BK300" s="71" t="str">
        <f t="shared" si="75"/>
        <v/>
      </c>
      <c r="BL300" s="71" t="str">
        <f t="shared" si="76"/>
        <v/>
      </c>
      <c r="BU300" s="74" t="str">
        <f t="shared" si="68"/>
        <v/>
      </c>
      <c r="BV300" s="74" t="str">
        <f t="shared" si="69"/>
        <v/>
      </c>
      <c r="BW300" s="74" t="str">
        <f t="shared" si="70"/>
        <v/>
      </c>
      <c r="BX300" s="243"/>
      <c r="BY300" s="244"/>
      <c r="CP300" s="63"/>
      <c r="CQ300" s="22"/>
      <c r="CR300" s="22"/>
      <c r="CS300" s="64"/>
      <c r="DI300" s="34" t="str">
        <f t="shared" si="77"/>
        <v/>
      </c>
      <c r="DP300" s="18" t="str">
        <f t="shared" si="78"/>
        <v/>
      </c>
      <c r="DQ300" s="14" t="str">
        <f t="shared" si="71"/>
        <v/>
      </c>
      <c r="DR300" s="19" t="str">
        <f t="shared" si="72"/>
        <v/>
      </c>
      <c r="DS300" s="265" t="str">
        <f>IFERROR(LOOKUP(B300,#REF!,#REF!),"")</f>
        <v/>
      </c>
      <c r="DT300" s="294"/>
      <c r="DU300" s="25" t="str">
        <f t="shared" si="73"/>
        <v/>
      </c>
      <c r="DV300" s="25" t="str">
        <f t="shared" si="79"/>
        <v/>
      </c>
      <c r="DW300" s="31" t="str">
        <f t="shared" si="80"/>
        <v/>
      </c>
    </row>
    <row r="301" spans="1:127" x14ac:dyDescent="0.3">
      <c r="A301" s="264">
        <v>299</v>
      </c>
      <c r="B301" s="12" t="str">
        <f>IF(C301="","",'Critical Info &amp; Checklist'!$G$11&amp;"_"&amp;TEXT('New Data Sheet'!A301,"000")&amp;IF(ISBLANK('Sample Information'!C309),"","_"&amp;'Sample Information'!C309)&amp;IF(ISBLANK('Sample Information'!D309),"","_"&amp;'Sample Information'!D309)&amp;"_"&amp;C301)</f>
        <v/>
      </c>
      <c r="C301" s="24" t="str">
        <f>IF(ISBLANK('Sample Information'!B309),"",'Sample Information'!B309)</f>
        <v/>
      </c>
      <c r="D301" s="13" t="str">
        <f>IF(ISBLANK('Sample Information'!E309),"",'Sample Information'!E309)</f>
        <v/>
      </c>
      <c r="E301" s="13" t="str">
        <f>IF(ISBLANK('Sample Information'!D309),"",'Sample Information'!D309)</f>
        <v/>
      </c>
      <c r="F301" s="13" t="str">
        <f>IF(ISBLANK('Sample Information'!U309),"Not provided",'Sample Information'!U309)</f>
        <v>Not provided</v>
      </c>
      <c r="V301" s="70" t="str">
        <f t="shared" si="74"/>
        <v/>
      </c>
      <c r="W3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1" s="63"/>
      <c r="AN301" s="22"/>
      <c r="AO301" s="22"/>
      <c r="AP301" s="22"/>
      <c r="BF301" s="70" t="str">
        <f t="shared" si="66"/>
        <v/>
      </c>
      <c r="BJ301" s="71" t="str">
        <f t="shared" si="67"/>
        <v/>
      </c>
      <c r="BK301" s="71" t="str">
        <f t="shared" si="75"/>
        <v/>
      </c>
      <c r="BL301" s="71" t="str">
        <f t="shared" si="76"/>
        <v/>
      </c>
      <c r="BU301" s="74" t="str">
        <f t="shared" si="68"/>
        <v/>
      </c>
      <c r="BV301" s="74" t="str">
        <f t="shared" si="69"/>
        <v/>
      </c>
      <c r="BW301" s="74" t="str">
        <f t="shared" si="70"/>
        <v/>
      </c>
      <c r="BX301" s="243"/>
      <c r="BY301" s="244"/>
      <c r="CP301" s="63"/>
      <c r="CQ301" s="22"/>
      <c r="CR301" s="22"/>
      <c r="CS301" s="64"/>
      <c r="DI301" s="34" t="str">
        <f t="shared" si="77"/>
        <v/>
      </c>
      <c r="DP301" s="18" t="str">
        <f t="shared" si="78"/>
        <v/>
      </c>
      <c r="DQ301" s="14" t="str">
        <f t="shared" si="71"/>
        <v/>
      </c>
      <c r="DR301" s="19" t="str">
        <f t="shared" si="72"/>
        <v/>
      </c>
      <c r="DS301" s="265" t="str">
        <f>IFERROR(LOOKUP(B301,#REF!,#REF!),"")</f>
        <v/>
      </c>
      <c r="DT301" s="294"/>
      <c r="DU301" s="25" t="str">
        <f t="shared" si="73"/>
        <v/>
      </c>
      <c r="DV301" s="25" t="str">
        <f t="shared" si="79"/>
        <v/>
      </c>
      <c r="DW301" s="31" t="str">
        <f t="shared" si="80"/>
        <v/>
      </c>
    </row>
    <row r="302" spans="1:127" x14ac:dyDescent="0.3">
      <c r="A302" s="264">
        <v>300</v>
      </c>
      <c r="B302" s="12" t="str">
        <f>IF(C302="","",'Critical Info &amp; Checklist'!$G$11&amp;"_"&amp;TEXT('New Data Sheet'!A302,"000")&amp;IF(ISBLANK('Sample Information'!C310),"","_"&amp;'Sample Information'!C310)&amp;IF(ISBLANK('Sample Information'!D310),"","_"&amp;'Sample Information'!D310)&amp;"_"&amp;C302)</f>
        <v/>
      </c>
      <c r="C302" s="24" t="str">
        <f>IF(ISBLANK('Sample Information'!B310),"",'Sample Information'!B310)</f>
        <v/>
      </c>
      <c r="D302" s="13" t="str">
        <f>IF(ISBLANK('Sample Information'!E310),"",'Sample Information'!E310)</f>
        <v/>
      </c>
      <c r="E302" s="13" t="str">
        <f>IF(ISBLANK('Sample Information'!D310),"",'Sample Information'!D310)</f>
        <v/>
      </c>
      <c r="F302" s="13" t="str">
        <f>IF(ISBLANK('Sample Information'!U310),"Not provided",'Sample Information'!U310)</f>
        <v>Not provided</v>
      </c>
      <c r="V302" s="70" t="str">
        <f t="shared" si="74"/>
        <v/>
      </c>
      <c r="W3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2" s="63"/>
      <c r="AN302" s="22"/>
      <c r="AO302" s="22"/>
      <c r="AP302" s="22"/>
      <c r="BF302" s="70" t="str">
        <f t="shared" si="66"/>
        <v/>
      </c>
      <c r="BJ302" s="71" t="str">
        <f t="shared" si="67"/>
        <v/>
      </c>
      <c r="BK302" s="71" t="str">
        <f t="shared" si="75"/>
        <v/>
      </c>
      <c r="BL302" s="71" t="str">
        <f t="shared" si="76"/>
        <v/>
      </c>
      <c r="BU302" s="74" t="str">
        <f t="shared" si="68"/>
        <v/>
      </c>
      <c r="BV302" s="74" t="str">
        <f t="shared" si="69"/>
        <v/>
      </c>
      <c r="BW302" s="74" t="str">
        <f t="shared" si="70"/>
        <v/>
      </c>
      <c r="BX302" s="243"/>
      <c r="BY302" s="244"/>
      <c r="CP302" s="63"/>
      <c r="CQ302" s="22"/>
      <c r="CR302" s="22"/>
      <c r="CS302" s="64"/>
      <c r="DI302" s="34" t="str">
        <f t="shared" si="77"/>
        <v/>
      </c>
      <c r="DP302" s="18" t="str">
        <f t="shared" si="78"/>
        <v/>
      </c>
      <c r="DQ302" s="14" t="str">
        <f t="shared" si="71"/>
        <v/>
      </c>
      <c r="DR302" s="19" t="str">
        <f t="shared" si="72"/>
        <v/>
      </c>
      <c r="DS302" s="265" t="str">
        <f>IFERROR(LOOKUP(B302,#REF!,#REF!),"")</f>
        <v/>
      </c>
      <c r="DT302" s="294"/>
      <c r="DU302" s="25" t="str">
        <f t="shared" si="73"/>
        <v/>
      </c>
      <c r="DV302" s="25" t="str">
        <f t="shared" si="79"/>
        <v/>
      </c>
      <c r="DW302" s="31" t="str">
        <f t="shared" si="80"/>
        <v/>
      </c>
    </row>
    <row r="303" spans="1:127" x14ac:dyDescent="0.3">
      <c r="A303" s="264">
        <v>301</v>
      </c>
      <c r="B303" s="12" t="str">
        <f>IF(C303="","",'Critical Info &amp; Checklist'!$G$11&amp;"_"&amp;TEXT('New Data Sheet'!A303,"000")&amp;IF(ISBLANK('Sample Information'!C311),"","_"&amp;'Sample Information'!C311)&amp;IF(ISBLANK('Sample Information'!D311),"","_"&amp;'Sample Information'!D311)&amp;"_"&amp;C303)</f>
        <v/>
      </c>
      <c r="C303" s="24" t="str">
        <f>IF(ISBLANK('Sample Information'!B311),"",'Sample Information'!B311)</f>
        <v/>
      </c>
      <c r="D303" s="13" t="str">
        <f>IF(ISBLANK('Sample Information'!E311),"",'Sample Information'!E311)</f>
        <v/>
      </c>
      <c r="E303" s="13" t="str">
        <f>IF(ISBLANK('Sample Information'!D311),"",'Sample Information'!D311)</f>
        <v/>
      </c>
      <c r="F303" s="13" t="str">
        <f>IF(ISBLANK('Sample Information'!U311),"Not provided",'Sample Information'!U311)</f>
        <v>Not provided</v>
      </c>
      <c r="V303" s="70" t="str">
        <f t="shared" si="74"/>
        <v/>
      </c>
      <c r="W3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3" s="63"/>
      <c r="AN303" s="22"/>
      <c r="AO303" s="22"/>
      <c r="AP303" s="22"/>
      <c r="BF303" s="70" t="str">
        <f t="shared" si="66"/>
        <v/>
      </c>
      <c r="BJ303" s="71" t="str">
        <f t="shared" si="67"/>
        <v/>
      </c>
      <c r="BK303" s="71" t="str">
        <f t="shared" si="75"/>
        <v/>
      </c>
      <c r="BL303" s="71" t="str">
        <f t="shared" si="76"/>
        <v/>
      </c>
      <c r="BU303" s="74" t="str">
        <f t="shared" si="68"/>
        <v/>
      </c>
      <c r="BV303" s="74" t="str">
        <f t="shared" si="69"/>
        <v/>
      </c>
      <c r="BW303" s="74" t="str">
        <f t="shared" si="70"/>
        <v/>
      </c>
      <c r="BX303" s="243"/>
      <c r="BY303" s="244"/>
      <c r="CP303" s="63"/>
      <c r="CQ303" s="22"/>
      <c r="CR303" s="22"/>
      <c r="CS303" s="64"/>
      <c r="DI303" s="34" t="str">
        <f t="shared" si="77"/>
        <v/>
      </c>
      <c r="DP303" s="18" t="str">
        <f t="shared" si="78"/>
        <v/>
      </c>
      <c r="DQ303" s="14" t="str">
        <f t="shared" si="71"/>
        <v/>
      </c>
      <c r="DR303" s="19" t="str">
        <f t="shared" si="72"/>
        <v/>
      </c>
      <c r="DS303" s="265" t="str">
        <f>IFERROR(LOOKUP(B303,#REF!,#REF!),"")</f>
        <v/>
      </c>
      <c r="DT303" s="294"/>
      <c r="DU303" s="25" t="str">
        <f t="shared" si="73"/>
        <v/>
      </c>
      <c r="DV303" s="25" t="str">
        <f t="shared" si="79"/>
        <v/>
      </c>
      <c r="DW303" s="31" t="str">
        <f t="shared" si="80"/>
        <v/>
      </c>
    </row>
    <row r="304" spans="1:127" x14ac:dyDescent="0.3">
      <c r="A304" s="264">
        <v>302</v>
      </c>
      <c r="B304" s="12" t="str">
        <f>IF(C304="","",'Critical Info &amp; Checklist'!$G$11&amp;"_"&amp;TEXT('New Data Sheet'!A304,"000")&amp;IF(ISBLANK('Sample Information'!C312),"","_"&amp;'Sample Information'!C312)&amp;IF(ISBLANK('Sample Information'!D312),"","_"&amp;'Sample Information'!D312)&amp;"_"&amp;C304)</f>
        <v/>
      </c>
      <c r="C304" s="24" t="str">
        <f>IF(ISBLANK('Sample Information'!B312),"",'Sample Information'!B312)</f>
        <v/>
      </c>
      <c r="D304" s="13" t="str">
        <f>IF(ISBLANK('Sample Information'!E312),"",'Sample Information'!E312)</f>
        <v/>
      </c>
      <c r="E304" s="13" t="str">
        <f>IF(ISBLANK('Sample Information'!D312),"",'Sample Information'!D312)</f>
        <v/>
      </c>
      <c r="F304" s="13" t="str">
        <f>IF(ISBLANK('Sample Information'!U312),"Not provided",'Sample Information'!U312)</f>
        <v>Not provided</v>
      </c>
      <c r="V304" s="70" t="str">
        <f t="shared" si="74"/>
        <v/>
      </c>
      <c r="W3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4" s="63"/>
      <c r="AN304" s="22"/>
      <c r="AO304" s="22"/>
      <c r="AP304" s="22"/>
      <c r="BF304" s="70" t="str">
        <f t="shared" si="66"/>
        <v/>
      </c>
      <c r="BJ304" s="71" t="str">
        <f t="shared" si="67"/>
        <v/>
      </c>
      <c r="BK304" s="71" t="str">
        <f t="shared" si="75"/>
        <v/>
      </c>
      <c r="BL304" s="71" t="str">
        <f t="shared" si="76"/>
        <v/>
      </c>
      <c r="BU304" s="74" t="str">
        <f t="shared" si="68"/>
        <v/>
      </c>
      <c r="BV304" s="74" t="str">
        <f t="shared" si="69"/>
        <v/>
      </c>
      <c r="BW304" s="74" t="str">
        <f t="shared" si="70"/>
        <v/>
      </c>
      <c r="BX304" s="243"/>
      <c r="BY304" s="244"/>
      <c r="CP304" s="63"/>
      <c r="CQ304" s="22"/>
      <c r="CR304" s="22"/>
      <c r="CS304" s="64"/>
      <c r="DI304" s="34" t="str">
        <f t="shared" si="77"/>
        <v/>
      </c>
      <c r="DP304" s="18" t="str">
        <f t="shared" si="78"/>
        <v/>
      </c>
      <c r="DQ304" s="14" t="str">
        <f t="shared" si="71"/>
        <v/>
      </c>
      <c r="DR304" s="19" t="str">
        <f t="shared" si="72"/>
        <v/>
      </c>
      <c r="DS304" s="265" t="str">
        <f>IFERROR(LOOKUP(B304,#REF!,#REF!),"")</f>
        <v/>
      </c>
      <c r="DT304" s="294"/>
      <c r="DU304" s="25" t="str">
        <f t="shared" si="73"/>
        <v/>
      </c>
      <c r="DV304" s="25" t="str">
        <f t="shared" si="79"/>
        <v/>
      </c>
      <c r="DW304" s="31" t="str">
        <f t="shared" si="80"/>
        <v/>
      </c>
    </row>
    <row r="305" spans="1:127" x14ac:dyDescent="0.3">
      <c r="A305" s="264">
        <v>303</v>
      </c>
      <c r="B305" s="12" t="str">
        <f>IF(C305="","",'Critical Info &amp; Checklist'!$G$11&amp;"_"&amp;TEXT('New Data Sheet'!A305,"000")&amp;IF(ISBLANK('Sample Information'!C313),"","_"&amp;'Sample Information'!C313)&amp;IF(ISBLANK('Sample Information'!D313),"","_"&amp;'Sample Information'!D313)&amp;"_"&amp;C305)</f>
        <v/>
      </c>
      <c r="C305" s="24" t="str">
        <f>IF(ISBLANK('Sample Information'!B313),"",'Sample Information'!B313)</f>
        <v/>
      </c>
      <c r="D305" s="13" t="str">
        <f>IF(ISBLANK('Sample Information'!E313),"",'Sample Information'!E313)</f>
        <v/>
      </c>
      <c r="E305" s="13" t="str">
        <f>IF(ISBLANK('Sample Information'!D313),"",'Sample Information'!D313)</f>
        <v/>
      </c>
      <c r="F305" s="13" t="str">
        <f>IF(ISBLANK('Sample Information'!U313),"Not provided",'Sample Information'!U313)</f>
        <v>Not provided</v>
      </c>
      <c r="V305" s="70" t="str">
        <f t="shared" si="74"/>
        <v/>
      </c>
      <c r="W3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5" s="63"/>
      <c r="AN305" s="22"/>
      <c r="AO305" s="22"/>
      <c r="AP305" s="22"/>
      <c r="BF305" s="70" t="str">
        <f t="shared" si="66"/>
        <v/>
      </c>
      <c r="BJ305" s="71" t="str">
        <f t="shared" si="67"/>
        <v/>
      </c>
      <c r="BK305" s="71" t="str">
        <f t="shared" si="75"/>
        <v/>
      </c>
      <c r="BL305" s="71" t="str">
        <f t="shared" si="76"/>
        <v/>
      </c>
      <c r="BU305" s="74" t="str">
        <f t="shared" si="68"/>
        <v/>
      </c>
      <c r="BV305" s="74" t="str">
        <f t="shared" si="69"/>
        <v/>
      </c>
      <c r="BW305" s="74" t="str">
        <f t="shared" si="70"/>
        <v/>
      </c>
      <c r="BX305" s="243"/>
      <c r="BY305" s="244"/>
      <c r="CP305" s="63"/>
      <c r="CQ305" s="22"/>
      <c r="CR305" s="22"/>
      <c r="CS305" s="64"/>
      <c r="DI305" s="34" t="str">
        <f t="shared" si="77"/>
        <v/>
      </c>
      <c r="DP305" s="18" t="str">
        <f t="shared" si="78"/>
        <v/>
      </c>
      <c r="DQ305" s="14" t="str">
        <f t="shared" si="71"/>
        <v/>
      </c>
      <c r="DR305" s="19" t="str">
        <f t="shared" si="72"/>
        <v/>
      </c>
      <c r="DS305" s="265" t="str">
        <f>IFERROR(LOOKUP(B305,#REF!,#REF!),"")</f>
        <v/>
      </c>
      <c r="DT305" s="294"/>
      <c r="DU305" s="25" t="str">
        <f t="shared" si="73"/>
        <v/>
      </c>
      <c r="DV305" s="25" t="str">
        <f t="shared" si="79"/>
        <v/>
      </c>
      <c r="DW305" s="31" t="str">
        <f t="shared" si="80"/>
        <v/>
      </c>
    </row>
    <row r="306" spans="1:127" x14ac:dyDescent="0.3">
      <c r="A306" s="264">
        <v>304</v>
      </c>
      <c r="B306" s="12" t="str">
        <f>IF(C306="","",'Critical Info &amp; Checklist'!$G$11&amp;"_"&amp;TEXT('New Data Sheet'!A306,"000")&amp;IF(ISBLANK('Sample Information'!C314),"","_"&amp;'Sample Information'!C314)&amp;IF(ISBLANK('Sample Information'!D314),"","_"&amp;'Sample Information'!D314)&amp;"_"&amp;C306)</f>
        <v/>
      </c>
      <c r="C306" s="24" t="str">
        <f>IF(ISBLANK('Sample Information'!B314),"",'Sample Information'!B314)</f>
        <v/>
      </c>
      <c r="D306" s="13" t="str">
        <f>IF(ISBLANK('Sample Information'!E314),"",'Sample Information'!E314)</f>
        <v/>
      </c>
      <c r="E306" s="13" t="str">
        <f>IF(ISBLANK('Sample Information'!D314),"",'Sample Information'!D314)</f>
        <v/>
      </c>
      <c r="F306" s="13" t="str">
        <f>IF(ISBLANK('Sample Information'!U314),"Not provided",'Sample Information'!U314)</f>
        <v>Not provided</v>
      </c>
      <c r="V306" s="70" t="str">
        <f t="shared" si="74"/>
        <v/>
      </c>
      <c r="W3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6" s="63"/>
      <c r="AN306" s="22"/>
      <c r="AO306" s="22"/>
      <c r="AP306" s="22"/>
      <c r="BF306" s="70" t="str">
        <f t="shared" si="66"/>
        <v/>
      </c>
      <c r="BJ306" s="71" t="str">
        <f t="shared" si="67"/>
        <v/>
      </c>
      <c r="BK306" s="71" t="str">
        <f t="shared" si="75"/>
        <v/>
      </c>
      <c r="BL306" s="71" t="str">
        <f t="shared" si="76"/>
        <v/>
      </c>
      <c r="BU306" s="74" t="str">
        <f t="shared" si="68"/>
        <v/>
      </c>
      <c r="BV306" s="74" t="str">
        <f t="shared" si="69"/>
        <v/>
      </c>
      <c r="BW306" s="74" t="str">
        <f t="shared" si="70"/>
        <v/>
      </c>
      <c r="BX306" s="243"/>
      <c r="BY306" s="244"/>
      <c r="CP306" s="63"/>
      <c r="CQ306" s="22"/>
      <c r="CR306" s="22"/>
      <c r="CS306" s="64"/>
      <c r="DI306" s="34" t="str">
        <f t="shared" si="77"/>
        <v/>
      </c>
      <c r="DP306" s="18" t="str">
        <f t="shared" si="78"/>
        <v/>
      </c>
      <c r="DQ306" s="14" t="str">
        <f t="shared" si="71"/>
        <v/>
      </c>
      <c r="DR306" s="19" t="str">
        <f t="shared" si="72"/>
        <v/>
      </c>
      <c r="DS306" s="265" t="str">
        <f>IFERROR(LOOKUP(B306,#REF!,#REF!),"")</f>
        <v/>
      </c>
      <c r="DT306" s="294"/>
      <c r="DU306" s="25" t="str">
        <f t="shared" si="73"/>
        <v/>
      </c>
      <c r="DV306" s="25" t="str">
        <f t="shared" si="79"/>
        <v/>
      </c>
      <c r="DW306" s="31" t="str">
        <f t="shared" si="80"/>
        <v/>
      </c>
    </row>
    <row r="307" spans="1:127" x14ac:dyDescent="0.3">
      <c r="A307" s="264">
        <v>305</v>
      </c>
      <c r="B307" s="12" t="str">
        <f>IF(C307="","",'Critical Info &amp; Checklist'!$G$11&amp;"_"&amp;TEXT('New Data Sheet'!A307,"000")&amp;IF(ISBLANK('Sample Information'!C315),"","_"&amp;'Sample Information'!C315)&amp;IF(ISBLANK('Sample Information'!D315),"","_"&amp;'Sample Information'!D315)&amp;"_"&amp;C307)</f>
        <v/>
      </c>
      <c r="C307" s="24" t="str">
        <f>IF(ISBLANK('Sample Information'!B315),"",'Sample Information'!B315)</f>
        <v/>
      </c>
      <c r="D307" s="13" t="str">
        <f>IF(ISBLANK('Sample Information'!E315),"",'Sample Information'!E315)</f>
        <v/>
      </c>
      <c r="E307" s="13" t="str">
        <f>IF(ISBLANK('Sample Information'!D315),"",'Sample Information'!D315)</f>
        <v/>
      </c>
      <c r="F307" s="13" t="str">
        <f>IF(ISBLANK('Sample Information'!U315),"Not provided",'Sample Information'!U315)</f>
        <v>Not provided</v>
      </c>
      <c r="V307" s="70" t="str">
        <f t="shared" si="74"/>
        <v/>
      </c>
      <c r="W3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7" s="63"/>
      <c r="AN307" s="22"/>
      <c r="AO307" s="22"/>
      <c r="AP307" s="22"/>
      <c r="BF307" s="70" t="str">
        <f t="shared" si="66"/>
        <v/>
      </c>
      <c r="BJ307" s="71" t="str">
        <f t="shared" si="67"/>
        <v/>
      </c>
      <c r="BK307" s="71" t="str">
        <f t="shared" si="75"/>
        <v/>
      </c>
      <c r="BL307" s="71" t="str">
        <f t="shared" si="76"/>
        <v/>
      </c>
      <c r="BU307" s="74" t="str">
        <f t="shared" si="68"/>
        <v/>
      </c>
      <c r="BV307" s="74" t="str">
        <f t="shared" si="69"/>
        <v/>
      </c>
      <c r="BW307" s="74" t="str">
        <f t="shared" si="70"/>
        <v/>
      </c>
      <c r="BX307" s="243"/>
      <c r="BY307" s="244"/>
      <c r="CP307" s="63"/>
      <c r="CQ307" s="22"/>
      <c r="CR307" s="22"/>
      <c r="CS307" s="64"/>
      <c r="DI307" s="34" t="str">
        <f t="shared" si="77"/>
        <v/>
      </c>
      <c r="DP307" s="18" t="str">
        <f t="shared" si="78"/>
        <v/>
      </c>
      <c r="DQ307" s="14" t="str">
        <f t="shared" si="71"/>
        <v/>
      </c>
      <c r="DR307" s="19" t="str">
        <f t="shared" si="72"/>
        <v/>
      </c>
      <c r="DS307" s="265" t="str">
        <f>IFERROR(LOOKUP(B307,#REF!,#REF!),"")</f>
        <v/>
      </c>
      <c r="DT307" s="294"/>
      <c r="DU307" s="25" t="str">
        <f t="shared" si="73"/>
        <v/>
      </c>
      <c r="DV307" s="25" t="str">
        <f t="shared" si="79"/>
        <v/>
      </c>
      <c r="DW307" s="31" t="str">
        <f t="shared" si="80"/>
        <v/>
      </c>
    </row>
    <row r="308" spans="1:127" x14ac:dyDescent="0.3">
      <c r="A308" s="264">
        <v>306</v>
      </c>
      <c r="B308" s="12" t="str">
        <f>IF(C308="","",'Critical Info &amp; Checklist'!$G$11&amp;"_"&amp;TEXT('New Data Sheet'!A308,"000")&amp;IF(ISBLANK('Sample Information'!C316),"","_"&amp;'Sample Information'!C316)&amp;IF(ISBLANK('Sample Information'!D316),"","_"&amp;'Sample Information'!D316)&amp;"_"&amp;C308)</f>
        <v/>
      </c>
      <c r="C308" s="24" t="str">
        <f>IF(ISBLANK('Sample Information'!B316),"",'Sample Information'!B316)</f>
        <v/>
      </c>
      <c r="D308" s="13" t="str">
        <f>IF(ISBLANK('Sample Information'!E316),"",'Sample Information'!E316)</f>
        <v/>
      </c>
      <c r="E308" s="13" t="str">
        <f>IF(ISBLANK('Sample Information'!D316),"",'Sample Information'!D316)</f>
        <v/>
      </c>
      <c r="F308" s="13" t="str">
        <f>IF(ISBLANK('Sample Information'!U316),"Not provided",'Sample Information'!U316)</f>
        <v>Not provided</v>
      </c>
      <c r="V308" s="70" t="str">
        <f t="shared" si="74"/>
        <v/>
      </c>
      <c r="W3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8" s="63"/>
      <c r="AN308" s="22"/>
      <c r="AO308" s="22"/>
      <c r="AP308" s="22"/>
      <c r="BF308" s="70" t="str">
        <f t="shared" si="66"/>
        <v/>
      </c>
      <c r="BJ308" s="71" t="str">
        <f t="shared" si="67"/>
        <v/>
      </c>
      <c r="BK308" s="71" t="str">
        <f t="shared" si="75"/>
        <v/>
      </c>
      <c r="BL308" s="71" t="str">
        <f t="shared" si="76"/>
        <v/>
      </c>
      <c r="BU308" s="74" t="str">
        <f t="shared" si="68"/>
        <v/>
      </c>
      <c r="BV308" s="74" t="str">
        <f t="shared" si="69"/>
        <v/>
      </c>
      <c r="BW308" s="74" t="str">
        <f t="shared" si="70"/>
        <v/>
      </c>
      <c r="BX308" s="243"/>
      <c r="BY308" s="244"/>
      <c r="CP308" s="63"/>
      <c r="CQ308" s="22"/>
      <c r="CR308" s="22"/>
      <c r="CS308" s="64"/>
      <c r="DI308" s="34" t="str">
        <f t="shared" si="77"/>
        <v/>
      </c>
      <c r="DP308" s="18" t="str">
        <f t="shared" si="78"/>
        <v/>
      </c>
      <c r="DQ308" s="14" t="str">
        <f t="shared" si="71"/>
        <v/>
      </c>
      <c r="DR308" s="19" t="str">
        <f t="shared" si="72"/>
        <v/>
      </c>
      <c r="DS308" s="265" t="str">
        <f>IFERROR(LOOKUP(B308,#REF!,#REF!),"")</f>
        <v/>
      </c>
      <c r="DT308" s="294"/>
      <c r="DU308" s="25" t="str">
        <f t="shared" si="73"/>
        <v/>
      </c>
      <c r="DV308" s="25" t="str">
        <f t="shared" si="79"/>
        <v/>
      </c>
      <c r="DW308" s="31" t="str">
        <f t="shared" si="80"/>
        <v/>
      </c>
    </row>
    <row r="309" spans="1:127" x14ac:dyDescent="0.3">
      <c r="A309" s="264">
        <v>307</v>
      </c>
      <c r="B309" s="12" t="str">
        <f>IF(C309="","",'Critical Info &amp; Checklist'!$G$11&amp;"_"&amp;TEXT('New Data Sheet'!A309,"000")&amp;IF(ISBLANK('Sample Information'!C317),"","_"&amp;'Sample Information'!C317)&amp;IF(ISBLANK('Sample Information'!D317),"","_"&amp;'Sample Information'!D317)&amp;"_"&amp;C309)</f>
        <v/>
      </c>
      <c r="C309" s="24" t="str">
        <f>IF(ISBLANK('Sample Information'!B317),"",'Sample Information'!B317)</f>
        <v/>
      </c>
      <c r="D309" s="13" t="str">
        <f>IF(ISBLANK('Sample Information'!E317),"",'Sample Information'!E317)</f>
        <v/>
      </c>
      <c r="E309" s="13" t="str">
        <f>IF(ISBLANK('Sample Information'!D317),"",'Sample Information'!D317)</f>
        <v/>
      </c>
      <c r="F309" s="13" t="str">
        <f>IF(ISBLANK('Sample Information'!U317),"Not provided",'Sample Information'!U317)</f>
        <v>Not provided</v>
      </c>
      <c r="V309" s="70" t="str">
        <f t="shared" si="74"/>
        <v/>
      </c>
      <c r="W3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9" s="63"/>
      <c r="AN309" s="22"/>
      <c r="AO309" s="22"/>
      <c r="AP309" s="22"/>
      <c r="BF309" s="70" t="str">
        <f t="shared" si="66"/>
        <v/>
      </c>
      <c r="BJ309" s="71" t="str">
        <f t="shared" si="67"/>
        <v/>
      </c>
      <c r="BK309" s="71" t="str">
        <f t="shared" si="75"/>
        <v/>
      </c>
      <c r="BL309" s="71" t="str">
        <f t="shared" si="76"/>
        <v/>
      </c>
      <c r="BU309" s="74" t="str">
        <f t="shared" si="68"/>
        <v/>
      </c>
      <c r="BV309" s="74" t="str">
        <f t="shared" si="69"/>
        <v/>
      </c>
      <c r="BW309" s="74" t="str">
        <f t="shared" si="70"/>
        <v/>
      </c>
      <c r="BX309" s="243"/>
      <c r="BY309" s="244"/>
      <c r="CP309" s="63"/>
      <c r="CQ309" s="22"/>
      <c r="CR309" s="22"/>
      <c r="CS309" s="64"/>
      <c r="DI309" s="34" t="str">
        <f t="shared" si="77"/>
        <v/>
      </c>
      <c r="DP309" s="18" t="str">
        <f t="shared" si="78"/>
        <v/>
      </c>
      <c r="DQ309" s="14" t="str">
        <f t="shared" si="71"/>
        <v/>
      </c>
      <c r="DR309" s="19" t="str">
        <f t="shared" si="72"/>
        <v/>
      </c>
      <c r="DS309" s="265" t="str">
        <f>IFERROR(LOOKUP(B309,#REF!,#REF!),"")</f>
        <v/>
      </c>
      <c r="DT309" s="294"/>
      <c r="DU309" s="25" t="str">
        <f t="shared" si="73"/>
        <v/>
      </c>
      <c r="DV309" s="25" t="str">
        <f t="shared" si="79"/>
        <v/>
      </c>
      <c r="DW309" s="31" t="str">
        <f t="shared" si="80"/>
        <v/>
      </c>
    </row>
    <row r="310" spans="1:127" x14ac:dyDescent="0.3">
      <c r="A310" s="264">
        <v>308</v>
      </c>
      <c r="B310" s="12" t="str">
        <f>IF(C310="","",'Critical Info &amp; Checklist'!$G$11&amp;"_"&amp;TEXT('New Data Sheet'!A310,"000")&amp;IF(ISBLANK('Sample Information'!C318),"","_"&amp;'Sample Information'!C318)&amp;IF(ISBLANK('Sample Information'!D318),"","_"&amp;'Sample Information'!D318)&amp;"_"&amp;C310)</f>
        <v/>
      </c>
      <c r="C310" s="24" t="str">
        <f>IF(ISBLANK('Sample Information'!B318),"",'Sample Information'!B318)</f>
        <v/>
      </c>
      <c r="D310" s="13" t="str">
        <f>IF(ISBLANK('Sample Information'!E318),"",'Sample Information'!E318)</f>
        <v/>
      </c>
      <c r="E310" s="13" t="str">
        <f>IF(ISBLANK('Sample Information'!D318),"",'Sample Information'!D318)</f>
        <v/>
      </c>
      <c r="F310" s="13" t="str">
        <f>IF(ISBLANK('Sample Information'!U318),"Not provided",'Sample Information'!U318)</f>
        <v>Not provided</v>
      </c>
      <c r="V310" s="70" t="str">
        <f t="shared" si="74"/>
        <v/>
      </c>
      <c r="W3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0" s="63"/>
      <c r="AN310" s="22"/>
      <c r="AO310" s="22"/>
      <c r="AP310" s="22"/>
      <c r="BF310" s="70" t="str">
        <f t="shared" si="66"/>
        <v/>
      </c>
      <c r="BJ310" s="71" t="str">
        <f t="shared" si="67"/>
        <v/>
      </c>
      <c r="BK310" s="71" t="str">
        <f t="shared" si="75"/>
        <v/>
      </c>
      <c r="BL310" s="71" t="str">
        <f t="shared" si="76"/>
        <v/>
      </c>
      <c r="BU310" s="74" t="str">
        <f t="shared" si="68"/>
        <v/>
      </c>
      <c r="BV310" s="74" t="str">
        <f t="shared" si="69"/>
        <v/>
      </c>
      <c r="BW310" s="74" t="str">
        <f t="shared" si="70"/>
        <v/>
      </c>
      <c r="BX310" s="243"/>
      <c r="BY310" s="244"/>
      <c r="CP310" s="63"/>
      <c r="CQ310" s="22"/>
      <c r="CR310" s="22"/>
      <c r="CS310" s="64"/>
      <c r="DI310" s="34" t="str">
        <f t="shared" si="77"/>
        <v/>
      </c>
      <c r="DP310" s="18" t="str">
        <f t="shared" si="78"/>
        <v/>
      </c>
      <c r="DQ310" s="14" t="str">
        <f t="shared" si="71"/>
        <v/>
      </c>
      <c r="DR310" s="19" t="str">
        <f t="shared" si="72"/>
        <v/>
      </c>
      <c r="DS310" s="265" t="str">
        <f>IFERROR(LOOKUP(B310,#REF!,#REF!),"")</f>
        <v/>
      </c>
      <c r="DT310" s="294"/>
      <c r="DU310" s="25" t="str">
        <f t="shared" si="73"/>
        <v/>
      </c>
      <c r="DV310" s="25" t="str">
        <f t="shared" si="79"/>
        <v/>
      </c>
      <c r="DW310" s="31" t="str">
        <f t="shared" si="80"/>
        <v/>
      </c>
    </row>
    <row r="311" spans="1:127" x14ac:dyDescent="0.3">
      <c r="A311" s="264">
        <v>309</v>
      </c>
      <c r="B311" s="12" t="str">
        <f>IF(C311="","",'Critical Info &amp; Checklist'!$G$11&amp;"_"&amp;TEXT('New Data Sheet'!A311,"000")&amp;IF(ISBLANK('Sample Information'!C319),"","_"&amp;'Sample Information'!C319)&amp;IF(ISBLANK('Sample Information'!D319),"","_"&amp;'Sample Information'!D319)&amp;"_"&amp;C311)</f>
        <v/>
      </c>
      <c r="C311" s="24" t="str">
        <f>IF(ISBLANK('Sample Information'!B319),"",'Sample Information'!B319)</f>
        <v/>
      </c>
      <c r="D311" s="13" t="str">
        <f>IF(ISBLANK('Sample Information'!E319),"",'Sample Information'!E319)</f>
        <v/>
      </c>
      <c r="E311" s="13" t="str">
        <f>IF(ISBLANK('Sample Information'!D319),"",'Sample Information'!D319)</f>
        <v/>
      </c>
      <c r="F311" s="13" t="str">
        <f>IF(ISBLANK('Sample Information'!U319),"Not provided",'Sample Information'!U319)</f>
        <v>Not provided</v>
      </c>
      <c r="V311" s="70" t="str">
        <f t="shared" si="74"/>
        <v/>
      </c>
      <c r="W3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1" s="63"/>
      <c r="AN311" s="22"/>
      <c r="AO311" s="22"/>
      <c r="AP311" s="22"/>
      <c r="BF311" s="70" t="str">
        <f t="shared" si="66"/>
        <v/>
      </c>
      <c r="BJ311" s="71" t="str">
        <f t="shared" si="67"/>
        <v/>
      </c>
      <c r="BK311" s="71" t="str">
        <f t="shared" si="75"/>
        <v/>
      </c>
      <c r="BL311" s="71" t="str">
        <f t="shared" si="76"/>
        <v/>
      </c>
      <c r="BU311" s="74" t="str">
        <f t="shared" si="68"/>
        <v/>
      </c>
      <c r="BV311" s="74" t="str">
        <f t="shared" si="69"/>
        <v/>
      </c>
      <c r="BW311" s="74" t="str">
        <f t="shared" si="70"/>
        <v/>
      </c>
      <c r="BX311" s="243"/>
      <c r="BY311" s="244"/>
      <c r="CP311" s="63"/>
      <c r="CQ311" s="22"/>
      <c r="CR311" s="22"/>
      <c r="CS311" s="64"/>
      <c r="DI311" s="34" t="str">
        <f t="shared" si="77"/>
        <v/>
      </c>
      <c r="DP311" s="18" t="str">
        <f t="shared" si="78"/>
        <v/>
      </c>
      <c r="DQ311" s="14" t="str">
        <f t="shared" si="71"/>
        <v/>
      </c>
      <c r="DR311" s="19" t="str">
        <f t="shared" si="72"/>
        <v/>
      </c>
      <c r="DS311" s="265" t="str">
        <f>IFERROR(LOOKUP(B311,#REF!,#REF!),"")</f>
        <v/>
      </c>
      <c r="DT311" s="294"/>
      <c r="DU311" s="25" t="str">
        <f t="shared" si="73"/>
        <v/>
      </c>
      <c r="DV311" s="25" t="str">
        <f t="shared" si="79"/>
        <v/>
      </c>
      <c r="DW311" s="31" t="str">
        <f t="shared" si="80"/>
        <v/>
      </c>
    </row>
    <row r="312" spans="1:127" x14ac:dyDescent="0.3">
      <c r="A312" s="264">
        <v>310</v>
      </c>
      <c r="B312" s="12" t="str">
        <f>IF(C312="","",'Critical Info &amp; Checklist'!$G$11&amp;"_"&amp;TEXT('New Data Sheet'!A312,"000")&amp;IF(ISBLANK('Sample Information'!C320),"","_"&amp;'Sample Information'!C320)&amp;IF(ISBLANK('Sample Information'!D320),"","_"&amp;'Sample Information'!D320)&amp;"_"&amp;C312)</f>
        <v/>
      </c>
      <c r="C312" s="24" t="str">
        <f>IF(ISBLANK('Sample Information'!B320),"",'Sample Information'!B320)</f>
        <v/>
      </c>
      <c r="D312" s="13" t="str">
        <f>IF(ISBLANK('Sample Information'!E320),"",'Sample Information'!E320)</f>
        <v/>
      </c>
      <c r="E312" s="13" t="str">
        <f>IF(ISBLANK('Sample Information'!D320),"",'Sample Information'!D320)</f>
        <v/>
      </c>
      <c r="F312" s="13" t="str">
        <f>IF(ISBLANK('Sample Information'!U320),"Not provided",'Sample Information'!U320)</f>
        <v>Not provided</v>
      </c>
      <c r="V312" s="70" t="str">
        <f t="shared" si="74"/>
        <v/>
      </c>
      <c r="W3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2" s="63"/>
      <c r="AN312" s="22"/>
      <c r="AO312" s="22"/>
      <c r="AP312" s="22"/>
      <c r="BF312" s="70" t="str">
        <f t="shared" si="66"/>
        <v/>
      </c>
      <c r="BJ312" s="71" t="str">
        <f t="shared" si="67"/>
        <v/>
      </c>
      <c r="BK312" s="71" t="str">
        <f t="shared" si="75"/>
        <v/>
      </c>
      <c r="BL312" s="71" t="str">
        <f t="shared" si="76"/>
        <v/>
      </c>
      <c r="BU312" s="74" t="str">
        <f t="shared" si="68"/>
        <v/>
      </c>
      <c r="BV312" s="74" t="str">
        <f t="shared" si="69"/>
        <v/>
      </c>
      <c r="BW312" s="74" t="str">
        <f t="shared" si="70"/>
        <v/>
      </c>
      <c r="BX312" s="243"/>
      <c r="BY312" s="244"/>
      <c r="CP312" s="63"/>
      <c r="CQ312" s="22"/>
      <c r="CR312" s="22"/>
      <c r="CS312" s="64"/>
      <c r="DI312" s="34" t="str">
        <f t="shared" si="77"/>
        <v/>
      </c>
      <c r="DP312" s="18" t="str">
        <f t="shared" si="78"/>
        <v/>
      </c>
      <c r="DQ312" s="14" t="str">
        <f t="shared" si="71"/>
        <v/>
      </c>
      <c r="DR312" s="19" t="str">
        <f t="shared" si="72"/>
        <v/>
      </c>
      <c r="DS312" s="265" t="str">
        <f>IFERROR(LOOKUP(B312,#REF!,#REF!),"")</f>
        <v/>
      </c>
      <c r="DT312" s="294"/>
      <c r="DU312" s="25" t="str">
        <f t="shared" si="73"/>
        <v/>
      </c>
      <c r="DV312" s="25" t="str">
        <f t="shared" si="79"/>
        <v/>
      </c>
      <c r="DW312" s="31" t="str">
        <f t="shared" si="80"/>
        <v/>
      </c>
    </row>
    <row r="313" spans="1:127" x14ac:dyDescent="0.3">
      <c r="A313" s="264">
        <v>311</v>
      </c>
      <c r="B313" s="12" t="str">
        <f>IF(C313="","",'Critical Info &amp; Checklist'!$G$11&amp;"_"&amp;TEXT('New Data Sheet'!A313,"000")&amp;IF(ISBLANK('Sample Information'!C321),"","_"&amp;'Sample Information'!C321)&amp;IF(ISBLANK('Sample Information'!D321),"","_"&amp;'Sample Information'!D321)&amp;"_"&amp;C313)</f>
        <v/>
      </c>
      <c r="C313" s="24" t="str">
        <f>IF(ISBLANK('Sample Information'!B321),"",'Sample Information'!B321)</f>
        <v/>
      </c>
      <c r="D313" s="13" t="str">
        <f>IF(ISBLANK('Sample Information'!E321),"",'Sample Information'!E321)</f>
        <v/>
      </c>
      <c r="E313" s="13" t="str">
        <f>IF(ISBLANK('Sample Information'!D321),"",'Sample Information'!D321)</f>
        <v/>
      </c>
      <c r="F313" s="13" t="str">
        <f>IF(ISBLANK('Sample Information'!U321),"Not provided",'Sample Information'!U321)</f>
        <v>Not provided</v>
      </c>
      <c r="V313" s="70" t="str">
        <f t="shared" si="74"/>
        <v/>
      </c>
      <c r="W3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3" s="63"/>
      <c r="AN313" s="22"/>
      <c r="AO313" s="22"/>
      <c r="AP313" s="22"/>
      <c r="BF313" s="70" t="str">
        <f t="shared" si="66"/>
        <v/>
      </c>
      <c r="BJ313" s="71" t="str">
        <f t="shared" si="67"/>
        <v/>
      </c>
      <c r="BK313" s="71" t="str">
        <f t="shared" si="75"/>
        <v/>
      </c>
      <c r="BL313" s="71" t="str">
        <f t="shared" si="76"/>
        <v/>
      </c>
      <c r="BU313" s="74" t="str">
        <f t="shared" si="68"/>
        <v/>
      </c>
      <c r="BV313" s="74" t="str">
        <f t="shared" si="69"/>
        <v/>
      </c>
      <c r="BW313" s="74" t="str">
        <f t="shared" si="70"/>
        <v/>
      </c>
      <c r="BX313" s="243"/>
      <c r="BY313" s="244"/>
      <c r="CP313" s="63"/>
      <c r="CQ313" s="22"/>
      <c r="CR313" s="22"/>
      <c r="CS313" s="64"/>
      <c r="DI313" s="34" t="str">
        <f t="shared" si="77"/>
        <v/>
      </c>
      <c r="DP313" s="18" t="str">
        <f t="shared" si="78"/>
        <v/>
      </c>
      <c r="DQ313" s="14" t="str">
        <f t="shared" si="71"/>
        <v/>
      </c>
      <c r="DR313" s="19" t="str">
        <f t="shared" si="72"/>
        <v/>
      </c>
      <c r="DS313" s="265" t="str">
        <f>IFERROR(LOOKUP(B313,#REF!,#REF!),"")</f>
        <v/>
      </c>
      <c r="DT313" s="294"/>
      <c r="DU313" s="25" t="str">
        <f t="shared" si="73"/>
        <v/>
      </c>
      <c r="DV313" s="25" t="str">
        <f t="shared" si="79"/>
        <v/>
      </c>
      <c r="DW313" s="31" t="str">
        <f t="shared" si="80"/>
        <v/>
      </c>
    </row>
    <row r="314" spans="1:127" x14ac:dyDescent="0.3">
      <c r="A314" s="264">
        <v>312</v>
      </c>
      <c r="B314" s="12" t="str">
        <f>IF(C314="","",'Critical Info &amp; Checklist'!$G$11&amp;"_"&amp;TEXT('New Data Sheet'!A314,"000")&amp;IF(ISBLANK('Sample Information'!C322),"","_"&amp;'Sample Information'!C322)&amp;IF(ISBLANK('Sample Information'!D322),"","_"&amp;'Sample Information'!D322)&amp;"_"&amp;C314)</f>
        <v/>
      </c>
      <c r="C314" s="24" t="str">
        <f>IF(ISBLANK('Sample Information'!B322),"",'Sample Information'!B322)</f>
        <v/>
      </c>
      <c r="D314" s="13" t="str">
        <f>IF(ISBLANK('Sample Information'!E322),"",'Sample Information'!E322)</f>
        <v/>
      </c>
      <c r="E314" s="13" t="str">
        <f>IF(ISBLANK('Sample Information'!D322),"",'Sample Information'!D322)</f>
        <v/>
      </c>
      <c r="F314" s="13" t="str">
        <f>IF(ISBLANK('Sample Information'!U322),"Not provided",'Sample Information'!U322)</f>
        <v>Not provided</v>
      </c>
      <c r="V314" s="70" t="str">
        <f t="shared" si="74"/>
        <v/>
      </c>
      <c r="W3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4" s="63"/>
      <c r="AN314" s="22"/>
      <c r="AO314" s="22"/>
      <c r="AP314" s="22"/>
      <c r="BF314" s="70" t="str">
        <f t="shared" si="66"/>
        <v/>
      </c>
      <c r="BJ314" s="71" t="str">
        <f t="shared" si="67"/>
        <v/>
      </c>
      <c r="BK314" s="71" t="str">
        <f t="shared" si="75"/>
        <v/>
      </c>
      <c r="BL314" s="71" t="str">
        <f t="shared" si="76"/>
        <v/>
      </c>
      <c r="BU314" s="74" t="str">
        <f t="shared" si="68"/>
        <v/>
      </c>
      <c r="BV314" s="74" t="str">
        <f t="shared" si="69"/>
        <v/>
      </c>
      <c r="BW314" s="74" t="str">
        <f t="shared" si="70"/>
        <v/>
      </c>
      <c r="BX314" s="243"/>
      <c r="BY314" s="244"/>
      <c r="CP314" s="63"/>
      <c r="CQ314" s="22"/>
      <c r="CR314" s="22"/>
      <c r="CS314" s="64"/>
      <c r="DI314" s="34" t="str">
        <f t="shared" si="77"/>
        <v/>
      </c>
      <c r="DP314" s="18" t="str">
        <f t="shared" si="78"/>
        <v/>
      </c>
      <c r="DQ314" s="14" t="str">
        <f t="shared" si="71"/>
        <v/>
      </c>
      <c r="DR314" s="19" t="str">
        <f t="shared" si="72"/>
        <v/>
      </c>
      <c r="DS314" s="265" t="str">
        <f>IFERROR(LOOKUP(B314,#REF!,#REF!),"")</f>
        <v/>
      </c>
      <c r="DT314" s="294"/>
      <c r="DU314" s="25" t="str">
        <f t="shared" si="73"/>
        <v/>
      </c>
      <c r="DV314" s="25" t="str">
        <f t="shared" si="79"/>
        <v/>
      </c>
      <c r="DW314" s="31" t="str">
        <f t="shared" si="80"/>
        <v/>
      </c>
    </row>
    <row r="315" spans="1:127" x14ac:dyDescent="0.3">
      <c r="A315" s="264">
        <v>313</v>
      </c>
      <c r="B315" s="12" t="str">
        <f>IF(C315="","",'Critical Info &amp; Checklist'!$G$11&amp;"_"&amp;TEXT('New Data Sheet'!A315,"000")&amp;IF(ISBLANK('Sample Information'!C323),"","_"&amp;'Sample Information'!C323)&amp;IF(ISBLANK('Sample Information'!D323),"","_"&amp;'Sample Information'!D323)&amp;"_"&amp;C315)</f>
        <v/>
      </c>
      <c r="C315" s="24" t="str">
        <f>IF(ISBLANK('Sample Information'!B323),"",'Sample Information'!B323)</f>
        <v/>
      </c>
      <c r="D315" s="13" t="str">
        <f>IF(ISBLANK('Sample Information'!E323),"",'Sample Information'!E323)</f>
        <v/>
      </c>
      <c r="E315" s="13" t="str">
        <f>IF(ISBLANK('Sample Information'!D323),"",'Sample Information'!D323)</f>
        <v/>
      </c>
      <c r="F315" s="13" t="str">
        <f>IF(ISBLANK('Sample Information'!U323),"Not provided",'Sample Information'!U323)</f>
        <v>Not provided</v>
      </c>
      <c r="V315" s="70" t="str">
        <f t="shared" si="74"/>
        <v/>
      </c>
      <c r="W3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5" s="63"/>
      <c r="AN315" s="22"/>
      <c r="AO315" s="22"/>
      <c r="AP315" s="22"/>
      <c r="BF315" s="70" t="str">
        <f t="shared" si="66"/>
        <v/>
      </c>
      <c r="BJ315" s="71" t="str">
        <f t="shared" si="67"/>
        <v/>
      </c>
      <c r="BK315" s="71" t="str">
        <f t="shared" si="75"/>
        <v/>
      </c>
      <c r="BL315" s="71" t="str">
        <f t="shared" si="76"/>
        <v/>
      </c>
      <c r="BU315" s="74" t="str">
        <f t="shared" si="68"/>
        <v/>
      </c>
      <c r="BV315" s="74" t="str">
        <f t="shared" si="69"/>
        <v/>
      </c>
      <c r="BW315" s="74" t="str">
        <f t="shared" si="70"/>
        <v/>
      </c>
      <c r="BX315" s="243"/>
      <c r="BY315" s="244"/>
      <c r="CP315" s="63"/>
      <c r="CQ315" s="22"/>
      <c r="CR315" s="22"/>
      <c r="CS315" s="64"/>
      <c r="DI315" s="34" t="str">
        <f t="shared" si="77"/>
        <v/>
      </c>
      <c r="DP315" s="18" t="str">
        <f t="shared" si="78"/>
        <v/>
      </c>
      <c r="DQ315" s="14" t="str">
        <f t="shared" si="71"/>
        <v/>
      </c>
      <c r="DR315" s="19" t="str">
        <f t="shared" si="72"/>
        <v/>
      </c>
      <c r="DS315" s="265" t="str">
        <f>IFERROR(LOOKUP(B315,#REF!,#REF!),"")</f>
        <v/>
      </c>
      <c r="DT315" s="294"/>
      <c r="DU315" s="25" t="str">
        <f t="shared" si="73"/>
        <v/>
      </c>
      <c r="DV315" s="25" t="str">
        <f t="shared" si="79"/>
        <v/>
      </c>
      <c r="DW315" s="31" t="str">
        <f t="shared" si="80"/>
        <v/>
      </c>
    </row>
    <row r="316" spans="1:127" x14ac:dyDescent="0.3">
      <c r="A316" s="264">
        <v>314</v>
      </c>
      <c r="B316" s="12" t="str">
        <f>IF(C316="","",'Critical Info &amp; Checklist'!$G$11&amp;"_"&amp;TEXT('New Data Sheet'!A316,"000")&amp;IF(ISBLANK('Sample Information'!C324),"","_"&amp;'Sample Information'!C324)&amp;IF(ISBLANK('Sample Information'!D324),"","_"&amp;'Sample Information'!D324)&amp;"_"&amp;C316)</f>
        <v/>
      </c>
      <c r="C316" s="24" t="str">
        <f>IF(ISBLANK('Sample Information'!B324),"",'Sample Information'!B324)</f>
        <v/>
      </c>
      <c r="D316" s="13" t="str">
        <f>IF(ISBLANK('Sample Information'!E324),"",'Sample Information'!E324)</f>
        <v/>
      </c>
      <c r="E316" s="13" t="str">
        <f>IF(ISBLANK('Sample Information'!D324),"",'Sample Information'!D324)</f>
        <v/>
      </c>
      <c r="F316" s="13" t="str">
        <f>IF(ISBLANK('Sample Information'!U324),"Not provided",'Sample Information'!U324)</f>
        <v>Not provided</v>
      </c>
      <c r="V316" s="70" t="str">
        <f t="shared" si="74"/>
        <v/>
      </c>
      <c r="W3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6" s="63"/>
      <c r="AN316" s="22"/>
      <c r="AO316" s="22"/>
      <c r="AP316" s="22"/>
      <c r="BF316" s="70" t="str">
        <f t="shared" si="66"/>
        <v/>
      </c>
      <c r="BJ316" s="71" t="str">
        <f t="shared" si="67"/>
        <v/>
      </c>
      <c r="BK316" s="71" t="str">
        <f t="shared" si="75"/>
        <v/>
      </c>
      <c r="BL316" s="71" t="str">
        <f t="shared" si="76"/>
        <v/>
      </c>
      <c r="BU316" s="74" t="str">
        <f t="shared" si="68"/>
        <v/>
      </c>
      <c r="BV316" s="74" t="str">
        <f t="shared" si="69"/>
        <v/>
      </c>
      <c r="BW316" s="74" t="str">
        <f t="shared" si="70"/>
        <v/>
      </c>
      <c r="BX316" s="243"/>
      <c r="BY316" s="244"/>
      <c r="CP316" s="63"/>
      <c r="CQ316" s="22"/>
      <c r="CR316" s="22"/>
      <c r="CS316" s="64"/>
      <c r="DI316" s="34" t="str">
        <f t="shared" si="77"/>
        <v/>
      </c>
      <c r="DP316" s="18" t="str">
        <f t="shared" si="78"/>
        <v/>
      </c>
      <c r="DQ316" s="14" t="str">
        <f t="shared" si="71"/>
        <v/>
      </c>
      <c r="DR316" s="19" t="str">
        <f t="shared" si="72"/>
        <v/>
      </c>
      <c r="DS316" s="265" t="str">
        <f>IFERROR(LOOKUP(B316,#REF!,#REF!),"")</f>
        <v/>
      </c>
      <c r="DT316" s="294"/>
      <c r="DU316" s="25" t="str">
        <f t="shared" si="73"/>
        <v/>
      </c>
      <c r="DV316" s="25" t="str">
        <f t="shared" si="79"/>
        <v/>
      </c>
      <c r="DW316" s="31" t="str">
        <f t="shared" si="80"/>
        <v/>
      </c>
    </row>
    <row r="317" spans="1:127" x14ac:dyDescent="0.3">
      <c r="A317" s="264">
        <v>315</v>
      </c>
      <c r="B317" s="12" t="str">
        <f>IF(C317="","",'Critical Info &amp; Checklist'!$G$11&amp;"_"&amp;TEXT('New Data Sheet'!A317,"000")&amp;IF(ISBLANK('Sample Information'!C325),"","_"&amp;'Sample Information'!C325)&amp;IF(ISBLANK('Sample Information'!D325),"","_"&amp;'Sample Information'!D325)&amp;"_"&amp;C317)</f>
        <v/>
      </c>
      <c r="C317" s="24" t="str">
        <f>IF(ISBLANK('Sample Information'!B325),"",'Sample Information'!B325)</f>
        <v/>
      </c>
      <c r="D317" s="13" t="str">
        <f>IF(ISBLANK('Sample Information'!E325),"",'Sample Information'!E325)</f>
        <v/>
      </c>
      <c r="E317" s="13" t="str">
        <f>IF(ISBLANK('Sample Information'!D325),"",'Sample Information'!D325)</f>
        <v/>
      </c>
      <c r="F317" s="13" t="str">
        <f>IF(ISBLANK('Sample Information'!U325),"Not provided",'Sample Information'!U325)</f>
        <v>Not provided</v>
      </c>
      <c r="V317" s="70" t="str">
        <f t="shared" si="74"/>
        <v/>
      </c>
      <c r="W3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7" s="63"/>
      <c r="AN317" s="22"/>
      <c r="AO317" s="22"/>
      <c r="AP317" s="22"/>
      <c r="BF317" s="70" t="str">
        <f t="shared" si="66"/>
        <v/>
      </c>
      <c r="BJ317" s="71" t="str">
        <f t="shared" si="67"/>
        <v/>
      </c>
      <c r="BK317" s="71" t="str">
        <f t="shared" si="75"/>
        <v/>
      </c>
      <c r="BL317" s="71" t="str">
        <f t="shared" si="76"/>
        <v/>
      </c>
      <c r="BU317" s="74" t="str">
        <f t="shared" si="68"/>
        <v/>
      </c>
      <c r="BV317" s="74" t="str">
        <f t="shared" si="69"/>
        <v/>
      </c>
      <c r="BW317" s="74" t="str">
        <f t="shared" si="70"/>
        <v/>
      </c>
      <c r="BX317" s="243"/>
      <c r="BY317" s="244"/>
      <c r="CP317" s="63"/>
      <c r="CQ317" s="22"/>
      <c r="CR317" s="22"/>
      <c r="CS317" s="64"/>
      <c r="DI317" s="34" t="str">
        <f t="shared" si="77"/>
        <v/>
      </c>
      <c r="DP317" s="18" t="str">
        <f t="shared" si="78"/>
        <v/>
      </c>
      <c r="DQ317" s="14" t="str">
        <f t="shared" si="71"/>
        <v/>
      </c>
      <c r="DR317" s="19" t="str">
        <f t="shared" si="72"/>
        <v/>
      </c>
      <c r="DS317" s="265" t="str">
        <f>IFERROR(LOOKUP(B317,#REF!,#REF!),"")</f>
        <v/>
      </c>
      <c r="DT317" s="294"/>
      <c r="DU317" s="25" t="str">
        <f t="shared" si="73"/>
        <v/>
      </c>
      <c r="DV317" s="25" t="str">
        <f t="shared" si="79"/>
        <v/>
      </c>
      <c r="DW317" s="31" t="str">
        <f t="shared" si="80"/>
        <v/>
      </c>
    </row>
    <row r="318" spans="1:127" x14ac:dyDescent="0.3">
      <c r="A318" s="264">
        <v>316</v>
      </c>
      <c r="B318" s="12" t="str">
        <f>IF(C318="","",'Critical Info &amp; Checklist'!$G$11&amp;"_"&amp;TEXT('New Data Sheet'!A318,"000")&amp;IF(ISBLANK('Sample Information'!C326),"","_"&amp;'Sample Information'!C326)&amp;IF(ISBLANK('Sample Information'!D326),"","_"&amp;'Sample Information'!D326)&amp;"_"&amp;C318)</f>
        <v/>
      </c>
      <c r="C318" s="24" t="str">
        <f>IF(ISBLANK('Sample Information'!B326),"",'Sample Information'!B326)</f>
        <v/>
      </c>
      <c r="D318" s="13" t="str">
        <f>IF(ISBLANK('Sample Information'!E326),"",'Sample Information'!E326)</f>
        <v/>
      </c>
      <c r="E318" s="13" t="str">
        <f>IF(ISBLANK('Sample Information'!D326),"",'Sample Information'!D326)</f>
        <v/>
      </c>
      <c r="F318" s="13" t="str">
        <f>IF(ISBLANK('Sample Information'!U326),"Not provided",'Sample Information'!U326)</f>
        <v>Not provided</v>
      </c>
      <c r="V318" s="70" t="str">
        <f t="shared" si="74"/>
        <v/>
      </c>
      <c r="W3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8" s="63"/>
      <c r="AN318" s="22"/>
      <c r="AO318" s="22"/>
      <c r="AP318" s="22"/>
      <c r="BF318" s="70" t="str">
        <f t="shared" si="66"/>
        <v/>
      </c>
      <c r="BJ318" s="71" t="str">
        <f t="shared" si="67"/>
        <v/>
      </c>
      <c r="BK318" s="71" t="str">
        <f t="shared" si="75"/>
        <v/>
      </c>
      <c r="BL318" s="71" t="str">
        <f t="shared" si="76"/>
        <v/>
      </c>
      <c r="BU318" s="74" t="str">
        <f t="shared" si="68"/>
        <v/>
      </c>
      <c r="BV318" s="74" t="str">
        <f t="shared" si="69"/>
        <v/>
      </c>
      <c r="BW318" s="74" t="str">
        <f t="shared" si="70"/>
        <v/>
      </c>
      <c r="BX318" s="243"/>
      <c r="BY318" s="244"/>
      <c r="CP318" s="63"/>
      <c r="CQ318" s="22"/>
      <c r="CR318" s="22"/>
      <c r="CS318" s="64"/>
      <c r="DI318" s="34" t="str">
        <f t="shared" si="77"/>
        <v/>
      </c>
      <c r="DP318" s="18" t="str">
        <f t="shared" si="78"/>
        <v/>
      </c>
      <c r="DQ318" s="14" t="str">
        <f t="shared" si="71"/>
        <v/>
      </c>
      <c r="DR318" s="19" t="str">
        <f t="shared" si="72"/>
        <v/>
      </c>
      <c r="DS318" s="265" t="str">
        <f>IFERROR(LOOKUP(B318,#REF!,#REF!),"")</f>
        <v/>
      </c>
      <c r="DT318" s="294"/>
      <c r="DU318" s="25" t="str">
        <f t="shared" si="73"/>
        <v/>
      </c>
      <c r="DV318" s="25" t="str">
        <f t="shared" si="79"/>
        <v/>
      </c>
      <c r="DW318" s="31" t="str">
        <f t="shared" si="80"/>
        <v/>
      </c>
    </row>
    <row r="319" spans="1:127" x14ac:dyDescent="0.3">
      <c r="A319" s="264">
        <v>317</v>
      </c>
      <c r="B319" s="12" t="str">
        <f>IF(C319="","",'Critical Info &amp; Checklist'!$G$11&amp;"_"&amp;TEXT('New Data Sheet'!A319,"000")&amp;IF(ISBLANK('Sample Information'!C327),"","_"&amp;'Sample Information'!C327)&amp;IF(ISBLANK('Sample Information'!D327),"","_"&amp;'Sample Information'!D327)&amp;"_"&amp;C319)</f>
        <v/>
      </c>
      <c r="C319" s="24" t="str">
        <f>IF(ISBLANK('Sample Information'!B327),"",'Sample Information'!B327)</f>
        <v/>
      </c>
      <c r="D319" s="13" t="str">
        <f>IF(ISBLANK('Sample Information'!E327),"",'Sample Information'!E327)</f>
        <v/>
      </c>
      <c r="E319" s="13" t="str">
        <f>IF(ISBLANK('Sample Information'!D327),"",'Sample Information'!D327)</f>
        <v/>
      </c>
      <c r="F319" s="13" t="str">
        <f>IF(ISBLANK('Sample Information'!U327),"Not provided",'Sample Information'!U327)</f>
        <v>Not provided</v>
      </c>
      <c r="V319" s="70" t="str">
        <f t="shared" si="74"/>
        <v/>
      </c>
      <c r="W3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9" s="63"/>
      <c r="AN319" s="22"/>
      <c r="AO319" s="22"/>
      <c r="AP319" s="22"/>
      <c r="BF319" s="70" t="str">
        <f t="shared" si="66"/>
        <v/>
      </c>
      <c r="BJ319" s="71" t="str">
        <f t="shared" si="67"/>
        <v/>
      </c>
      <c r="BK319" s="71" t="str">
        <f t="shared" si="75"/>
        <v/>
      </c>
      <c r="BL319" s="71" t="str">
        <f t="shared" si="76"/>
        <v/>
      </c>
      <c r="BU319" s="74" t="str">
        <f t="shared" si="68"/>
        <v/>
      </c>
      <c r="BV319" s="74" t="str">
        <f t="shared" si="69"/>
        <v/>
      </c>
      <c r="BW319" s="74" t="str">
        <f t="shared" si="70"/>
        <v/>
      </c>
      <c r="BX319" s="243"/>
      <c r="BY319" s="244"/>
      <c r="CP319" s="63"/>
      <c r="CQ319" s="22"/>
      <c r="CR319" s="22"/>
      <c r="CS319" s="64"/>
      <c r="DI319" s="34" t="str">
        <f t="shared" si="77"/>
        <v/>
      </c>
      <c r="DP319" s="18" t="str">
        <f t="shared" si="78"/>
        <v/>
      </c>
      <c r="DQ319" s="14" t="str">
        <f t="shared" si="71"/>
        <v/>
      </c>
      <c r="DR319" s="19" t="str">
        <f t="shared" si="72"/>
        <v/>
      </c>
      <c r="DS319" s="265" t="str">
        <f>IFERROR(LOOKUP(B319,#REF!,#REF!),"")</f>
        <v/>
      </c>
      <c r="DT319" s="294"/>
      <c r="DU319" s="25" t="str">
        <f t="shared" si="73"/>
        <v/>
      </c>
      <c r="DV319" s="25" t="str">
        <f t="shared" si="79"/>
        <v/>
      </c>
      <c r="DW319" s="31" t="str">
        <f t="shared" si="80"/>
        <v/>
      </c>
    </row>
    <row r="320" spans="1:127" x14ac:dyDescent="0.3">
      <c r="A320" s="264">
        <v>318</v>
      </c>
      <c r="B320" s="12" t="str">
        <f>IF(C320="","",'Critical Info &amp; Checklist'!$G$11&amp;"_"&amp;TEXT('New Data Sheet'!A320,"000")&amp;IF(ISBLANK('Sample Information'!C328),"","_"&amp;'Sample Information'!C328)&amp;IF(ISBLANK('Sample Information'!D328),"","_"&amp;'Sample Information'!D328)&amp;"_"&amp;C320)</f>
        <v/>
      </c>
      <c r="C320" s="24" t="str">
        <f>IF(ISBLANK('Sample Information'!B328),"",'Sample Information'!B328)</f>
        <v/>
      </c>
      <c r="D320" s="13" t="str">
        <f>IF(ISBLANK('Sample Information'!E328),"",'Sample Information'!E328)</f>
        <v/>
      </c>
      <c r="E320" s="13" t="str">
        <f>IF(ISBLANK('Sample Information'!D328),"",'Sample Information'!D328)</f>
        <v/>
      </c>
      <c r="F320" s="13" t="str">
        <f>IF(ISBLANK('Sample Information'!U328),"Not provided",'Sample Information'!U328)</f>
        <v>Not provided</v>
      </c>
      <c r="V320" s="70" t="str">
        <f t="shared" si="74"/>
        <v/>
      </c>
      <c r="W3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0" s="63"/>
      <c r="AN320" s="22"/>
      <c r="AO320" s="22"/>
      <c r="AP320" s="22"/>
      <c r="BF320" s="70" t="str">
        <f t="shared" si="66"/>
        <v/>
      </c>
      <c r="BJ320" s="71" t="str">
        <f t="shared" si="67"/>
        <v/>
      </c>
      <c r="BK320" s="71" t="str">
        <f t="shared" si="75"/>
        <v/>
      </c>
      <c r="BL320" s="71" t="str">
        <f t="shared" si="76"/>
        <v/>
      </c>
      <c r="BU320" s="74" t="str">
        <f t="shared" si="68"/>
        <v/>
      </c>
      <c r="BV320" s="74" t="str">
        <f t="shared" si="69"/>
        <v/>
      </c>
      <c r="BW320" s="74" t="str">
        <f t="shared" si="70"/>
        <v/>
      </c>
      <c r="BX320" s="243"/>
      <c r="BY320" s="244"/>
      <c r="CP320" s="63"/>
      <c r="CQ320" s="22"/>
      <c r="CR320" s="22"/>
      <c r="CS320" s="64"/>
      <c r="DI320" s="34" t="str">
        <f t="shared" si="77"/>
        <v/>
      </c>
      <c r="DP320" s="18" t="str">
        <f t="shared" si="78"/>
        <v/>
      </c>
      <c r="DQ320" s="14" t="str">
        <f t="shared" si="71"/>
        <v/>
      </c>
      <c r="DR320" s="19" t="str">
        <f t="shared" si="72"/>
        <v/>
      </c>
      <c r="DS320" s="265" t="str">
        <f>IFERROR(LOOKUP(B320,#REF!,#REF!),"")</f>
        <v/>
      </c>
      <c r="DT320" s="294"/>
      <c r="DU320" s="25" t="str">
        <f t="shared" si="73"/>
        <v/>
      </c>
      <c r="DV320" s="25" t="str">
        <f t="shared" si="79"/>
        <v/>
      </c>
      <c r="DW320" s="31" t="str">
        <f t="shared" si="80"/>
        <v/>
      </c>
    </row>
    <row r="321" spans="1:127" x14ac:dyDescent="0.3">
      <c r="A321" s="264">
        <v>319</v>
      </c>
      <c r="B321" s="12" t="str">
        <f>IF(C321="","",'Critical Info &amp; Checklist'!$G$11&amp;"_"&amp;TEXT('New Data Sheet'!A321,"000")&amp;IF(ISBLANK('Sample Information'!C329),"","_"&amp;'Sample Information'!C329)&amp;IF(ISBLANK('Sample Information'!D329),"","_"&amp;'Sample Information'!D329)&amp;"_"&amp;C321)</f>
        <v/>
      </c>
      <c r="C321" s="24" t="str">
        <f>IF(ISBLANK('Sample Information'!B329),"",'Sample Information'!B329)</f>
        <v/>
      </c>
      <c r="D321" s="13" t="str">
        <f>IF(ISBLANK('Sample Information'!E329),"",'Sample Information'!E329)</f>
        <v/>
      </c>
      <c r="E321" s="13" t="str">
        <f>IF(ISBLANK('Sample Information'!D329),"",'Sample Information'!D329)</f>
        <v/>
      </c>
      <c r="F321" s="13" t="str">
        <f>IF(ISBLANK('Sample Information'!U329),"Not provided",'Sample Information'!U329)</f>
        <v>Not provided</v>
      </c>
      <c r="V321" s="70" t="str">
        <f t="shared" si="74"/>
        <v/>
      </c>
      <c r="W3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1" s="63"/>
      <c r="AN321" s="22"/>
      <c r="AO321" s="22"/>
      <c r="AP321" s="22"/>
      <c r="BF321" s="70" t="str">
        <f t="shared" si="66"/>
        <v/>
      </c>
      <c r="BJ321" s="71" t="str">
        <f t="shared" si="67"/>
        <v/>
      </c>
      <c r="BK321" s="71" t="str">
        <f t="shared" si="75"/>
        <v/>
      </c>
      <c r="BL321" s="71" t="str">
        <f t="shared" si="76"/>
        <v/>
      </c>
      <c r="BU321" s="74" t="str">
        <f t="shared" si="68"/>
        <v/>
      </c>
      <c r="BV321" s="74" t="str">
        <f t="shared" si="69"/>
        <v/>
      </c>
      <c r="BW321" s="74" t="str">
        <f t="shared" si="70"/>
        <v/>
      </c>
      <c r="BX321" s="243"/>
      <c r="BY321" s="244"/>
      <c r="CP321" s="63"/>
      <c r="CQ321" s="22"/>
      <c r="CR321" s="22"/>
      <c r="CS321" s="64"/>
      <c r="DI321" s="34" t="str">
        <f t="shared" si="77"/>
        <v/>
      </c>
      <c r="DP321" s="18" t="str">
        <f t="shared" si="78"/>
        <v/>
      </c>
      <c r="DQ321" s="14" t="str">
        <f t="shared" si="71"/>
        <v/>
      </c>
      <c r="DR321" s="19" t="str">
        <f t="shared" si="72"/>
        <v/>
      </c>
      <c r="DS321" s="265" t="str">
        <f>IFERROR(LOOKUP(B321,#REF!,#REF!),"")</f>
        <v/>
      </c>
      <c r="DT321" s="294"/>
      <c r="DU321" s="25" t="str">
        <f t="shared" si="73"/>
        <v/>
      </c>
      <c r="DV321" s="25" t="str">
        <f t="shared" si="79"/>
        <v/>
      </c>
      <c r="DW321" s="31" t="str">
        <f t="shared" si="80"/>
        <v/>
      </c>
    </row>
    <row r="322" spans="1:127" x14ac:dyDescent="0.3">
      <c r="A322" s="264">
        <v>320</v>
      </c>
      <c r="B322" s="12" t="str">
        <f>IF(C322="","",'Critical Info &amp; Checklist'!$G$11&amp;"_"&amp;TEXT('New Data Sheet'!A322,"000")&amp;IF(ISBLANK('Sample Information'!C330),"","_"&amp;'Sample Information'!C330)&amp;IF(ISBLANK('Sample Information'!D330),"","_"&amp;'Sample Information'!D330)&amp;"_"&amp;C322)</f>
        <v/>
      </c>
      <c r="C322" s="24" t="str">
        <f>IF(ISBLANK('Sample Information'!B330),"",'Sample Information'!B330)</f>
        <v/>
      </c>
      <c r="D322" s="13" t="str">
        <f>IF(ISBLANK('Sample Information'!E330),"",'Sample Information'!E330)</f>
        <v/>
      </c>
      <c r="E322" s="13" t="str">
        <f>IF(ISBLANK('Sample Information'!D330),"",'Sample Information'!D330)</f>
        <v/>
      </c>
      <c r="F322" s="13" t="str">
        <f>IF(ISBLANK('Sample Information'!U330),"Not provided",'Sample Information'!U330)</f>
        <v>Not provided</v>
      </c>
      <c r="V322" s="70" t="str">
        <f t="shared" si="74"/>
        <v/>
      </c>
      <c r="W3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2" s="63"/>
      <c r="AN322" s="22"/>
      <c r="AO322" s="22"/>
      <c r="AP322" s="22"/>
      <c r="BF322" s="70" t="str">
        <f t="shared" si="66"/>
        <v/>
      </c>
      <c r="BJ322" s="71" t="str">
        <f t="shared" si="67"/>
        <v/>
      </c>
      <c r="BK322" s="71" t="str">
        <f t="shared" si="75"/>
        <v/>
      </c>
      <c r="BL322" s="71" t="str">
        <f t="shared" si="76"/>
        <v/>
      </c>
      <c r="BU322" s="74" t="str">
        <f t="shared" si="68"/>
        <v/>
      </c>
      <c r="BV322" s="74" t="str">
        <f t="shared" si="69"/>
        <v/>
      </c>
      <c r="BW322" s="74" t="str">
        <f t="shared" si="70"/>
        <v/>
      </c>
      <c r="BX322" s="243"/>
      <c r="BY322" s="244"/>
      <c r="CP322" s="63"/>
      <c r="CQ322" s="22"/>
      <c r="CR322" s="22"/>
      <c r="CS322" s="64"/>
      <c r="DI322" s="34" t="str">
        <f t="shared" si="77"/>
        <v/>
      </c>
      <c r="DP322" s="18" t="str">
        <f t="shared" si="78"/>
        <v/>
      </c>
      <c r="DQ322" s="14" t="str">
        <f t="shared" si="71"/>
        <v/>
      </c>
      <c r="DR322" s="19" t="str">
        <f t="shared" si="72"/>
        <v/>
      </c>
      <c r="DS322" s="265" t="str">
        <f>IFERROR(LOOKUP(B322,#REF!,#REF!),"")</f>
        <v/>
      </c>
      <c r="DT322" s="294"/>
      <c r="DU322" s="25" t="str">
        <f t="shared" si="73"/>
        <v/>
      </c>
      <c r="DV322" s="25" t="str">
        <f t="shared" si="79"/>
        <v/>
      </c>
      <c r="DW322" s="31" t="str">
        <f t="shared" si="80"/>
        <v/>
      </c>
    </row>
    <row r="323" spans="1:127" x14ac:dyDescent="0.3">
      <c r="A323" s="264">
        <v>321</v>
      </c>
      <c r="B323" s="12" t="str">
        <f>IF(C323="","",'Critical Info &amp; Checklist'!$G$11&amp;"_"&amp;TEXT('New Data Sheet'!A323,"000")&amp;IF(ISBLANK('Sample Information'!C331),"","_"&amp;'Sample Information'!C331)&amp;IF(ISBLANK('Sample Information'!D331),"","_"&amp;'Sample Information'!D331)&amp;"_"&amp;C323)</f>
        <v/>
      </c>
      <c r="C323" s="24" t="str">
        <f>IF(ISBLANK('Sample Information'!B331),"",'Sample Information'!B331)</f>
        <v/>
      </c>
      <c r="D323" s="13" t="str">
        <f>IF(ISBLANK('Sample Information'!E331),"",'Sample Information'!E331)</f>
        <v/>
      </c>
      <c r="E323" s="13" t="str">
        <f>IF(ISBLANK('Sample Information'!D331),"",'Sample Information'!D331)</f>
        <v/>
      </c>
      <c r="F323" s="13" t="str">
        <f>IF(ISBLANK('Sample Information'!U331),"Not provided",'Sample Information'!U331)</f>
        <v>Not provided</v>
      </c>
      <c r="V323" s="70" t="str">
        <f t="shared" si="74"/>
        <v/>
      </c>
      <c r="W3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3" s="63"/>
      <c r="AN323" s="22"/>
      <c r="AO323" s="22"/>
      <c r="AP323" s="22"/>
      <c r="BF323" s="70" t="str">
        <f t="shared" ref="BF323:BF386" si="81">IF(AND(AL323&gt;0,NOT(ISBLANK(BE323))),AL323/IF(ISNUMBER(SEARCH("Tape",BE323)),5,IF(ISNUMBER(SEARCH("Bio",BE323)),1)),"")</f>
        <v/>
      </c>
      <c r="BJ323" s="71" t="str">
        <f t="shared" ref="BJ323:BJ386" si="82">IF(K323&gt;0,IF(AB323&gt;0,AB323,K323)-IF(BG323&gt;0,1)-AI323*AJ323,"")</f>
        <v/>
      </c>
      <c r="BK323" s="71" t="str">
        <f t="shared" si="75"/>
        <v/>
      </c>
      <c r="BL323" s="71" t="str">
        <f t="shared" si="76"/>
        <v/>
      </c>
      <c r="BU323" s="74" t="str">
        <f t="shared" ref="BU323:BU386" si="83">IFERROR(BS323/((AH323/BR323)*AL323),"")</f>
        <v/>
      </c>
      <c r="BV323" s="74" t="str">
        <f t="shared" ref="BV323:BV386" si="84">IF(BT323&gt;0,BT323-BU323,"")</f>
        <v/>
      </c>
      <c r="BW323" s="74" t="str">
        <f t="shared" ref="BW323:BW386" si="85">IF(BU323="","",IF(BU323&gt;(BJ323/2),"using &gt;1/2","ok"))</f>
        <v/>
      </c>
      <c r="BX323" s="243"/>
      <c r="BY323" s="244"/>
      <c r="CP323" s="63"/>
      <c r="CQ323" s="22"/>
      <c r="CR323" s="22"/>
      <c r="CS323" s="64"/>
      <c r="DI323" s="34" t="str">
        <f t="shared" si="77"/>
        <v/>
      </c>
      <c r="DP323" s="18" t="str">
        <f t="shared" si="78"/>
        <v/>
      </c>
      <c r="DQ323" s="14" t="str">
        <f t="shared" ref="DQ323:DQ386" si="86">IF(CO323&gt;0,CO323*CE323,"")</f>
        <v/>
      </c>
      <c r="DR323" s="19" t="str">
        <f t="shared" ref="DR323:DR386" si="87">IFERROR((DP323/(660*DL323))*10^6,"")</f>
        <v/>
      </c>
      <c r="DS323" s="265" t="str">
        <f>IFERROR(LOOKUP(B323,#REF!,#REF!),"")</f>
        <v/>
      </c>
      <c r="DT323" s="294"/>
      <c r="DU323" s="25" t="str">
        <f t="shared" ref="DU323:DU386" si="88">IFERROR(F323*10^6,"")</f>
        <v/>
      </c>
      <c r="DV323" s="25" t="str">
        <f t="shared" si="79"/>
        <v/>
      </c>
      <c r="DW323" s="31" t="str">
        <f t="shared" si="80"/>
        <v/>
      </c>
    </row>
    <row r="324" spans="1:127" x14ac:dyDescent="0.3">
      <c r="A324" s="264">
        <v>322</v>
      </c>
      <c r="B324" s="12" t="str">
        <f>IF(C324="","",'Critical Info &amp; Checklist'!$G$11&amp;"_"&amp;TEXT('New Data Sheet'!A324,"000")&amp;IF(ISBLANK('Sample Information'!C332),"","_"&amp;'Sample Information'!C332)&amp;IF(ISBLANK('Sample Information'!D332),"","_"&amp;'Sample Information'!D332)&amp;"_"&amp;C324)</f>
        <v/>
      </c>
      <c r="C324" s="24" t="str">
        <f>IF(ISBLANK('Sample Information'!B332),"",'Sample Information'!B332)</f>
        <v/>
      </c>
      <c r="D324" s="13" t="str">
        <f>IF(ISBLANK('Sample Information'!E332),"",'Sample Information'!E332)</f>
        <v/>
      </c>
      <c r="E324" s="13" t="str">
        <f>IF(ISBLANK('Sample Information'!D332),"",'Sample Information'!D332)</f>
        <v/>
      </c>
      <c r="F324" s="13" t="str">
        <f>IF(ISBLANK('Sample Information'!U332),"Not provided",'Sample Information'!U332)</f>
        <v>Not provided</v>
      </c>
      <c r="V324" s="70" t="str">
        <f t="shared" ref="V324:V386" si="89">IF(U324*K324&gt;0,U324*K324,"")</f>
        <v/>
      </c>
      <c r="W3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4" s="63"/>
      <c r="AN324" s="22"/>
      <c r="AO324" s="22"/>
      <c r="AP324" s="22"/>
      <c r="BF324" s="70" t="str">
        <f t="shared" si="81"/>
        <v/>
      </c>
      <c r="BJ324" s="71" t="str">
        <f t="shared" si="82"/>
        <v/>
      </c>
      <c r="BK324" s="71" t="str">
        <f t="shared" ref="BK324:BK386" si="90">IF(AL324&gt;0,AL324,"")</f>
        <v/>
      </c>
      <c r="BL324" s="71" t="str">
        <f t="shared" ref="BL324:BL386" si="91">IFERROR(BJ324*BK324,"")</f>
        <v/>
      </c>
      <c r="BU324" s="74" t="str">
        <f t="shared" si="83"/>
        <v/>
      </c>
      <c r="BV324" s="74" t="str">
        <f t="shared" si="84"/>
        <v/>
      </c>
      <c r="BW324" s="74" t="str">
        <f t="shared" si="85"/>
        <v/>
      </c>
      <c r="BX324" s="243"/>
      <c r="BY324" s="244"/>
      <c r="CP324" s="63"/>
      <c r="CQ324" s="22"/>
      <c r="CR324" s="22"/>
      <c r="CS324" s="64"/>
      <c r="DI324" s="34" t="str">
        <f t="shared" ref="DI324:DI386" si="92">IF(ISBLANK(CY324),"",CY324)</f>
        <v/>
      </c>
      <c r="DP324" s="18" t="str">
        <f t="shared" ref="DP324:DP386" si="93">IF(DC324&gt;0,DC324*(DO324/100),"")</f>
        <v/>
      </c>
      <c r="DQ324" s="14" t="str">
        <f t="shared" si="86"/>
        <v/>
      </c>
      <c r="DR324" s="19" t="str">
        <f t="shared" si="87"/>
        <v/>
      </c>
      <c r="DS324" s="265" t="str">
        <f>IFERROR(LOOKUP(B324,#REF!,#REF!),"")</f>
        <v/>
      </c>
      <c r="DT324" s="294"/>
      <c r="DU324" s="25" t="str">
        <f t="shared" si="88"/>
        <v/>
      </c>
      <c r="DV324" s="25" t="str">
        <f t="shared" ref="DV324:DV386" si="94">IFERROR(DT324-DU324,"")</f>
        <v/>
      </c>
      <c r="DW324" s="31" t="str">
        <f t="shared" ref="DW324:DW386" si="95">IFERROR(DT324/DS324,"")</f>
        <v/>
      </c>
    </row>
    <row r="325" spans="1:127" x14ac:dyDescent="0.3">
      <c r="A325" s="264">
        <v>323</v>
      </c>
      <c r="B325" s="12" t="str">
        <f>IF(C325="","",'Critical Info &amp; Checklist'!$G$11&amp;"_"&amp;TEXT('New Data Sheet'!A325,"000")&amp;IF(ISBLANK('Sample Information'!C333),"","_"&amp;'Sample Information'!C333)&amp;IF(ISBLANK('Sample Information'!D333),"","_"&amp;'Sample Information'!D333)&amp;"_"&amp;C325)</f>
        <v/>
      </c>
      <c r="C325" s="24" t="str">
        <f>IF(ISBLANK('Sample Information'!B333),"",'Sample Information'!B333)</f>
        <v/>
      </c>
      <c r="D325" s="13" t="str">
        <f>IF(ISBLANK('Sample Information'!E333),"",'Sample Information'!E333)</f>
        <v/>
      </c>
      <c r="E325" s="13" t="str">
        <f>IF(ISBLANK('Sample Information'!D333),"",'Sample Information'!D333)</f>
        <v/>
      </c>
      <c r="F325" s="13" t="str">
        <f>IF(ISBLANK('Sample Information'!U333),"Not provided",'Sample Information'!U333)</f>
        <v>Not provided</v>
      </c>
      <c r="V325" s="70" t="str">
        <f t="shared" si="89"/>
        <v/>
      </c>
      <c r="W3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5" s="63"/>
      <c r="AN325" s="22"/>
      <c r="AO325" s="22"/>
      <c r="AP325" s="22"/>
      <c r="BF325" s="70" t="str">
        <f t="shared" si="81"/>
        <v/>
      </c>
      <c r="BJ325" s="71" t="str">
        <f t="shared" si="82"/>
        <v/>
      </c>
      <c r="BK325" s="71" t="str">
        <f t="shared" si="90"/>
        <v/>
      </c>
      <c r="BL325" s="71" t="str">
        <f t="shared" si="91"/>
        <v/>
      </c>
      <c r="BU325" s="74" t="str">
        <f t="shared" si="83"/>
        <v/>
      </c>
      <c r="BV325" s="74" t="str">
        <f t="shared" si="84"/>
        <v/>
      </c>
      <c r="BW325" s="74" t="str">
        <f t="shared" si="85"/>
        <v/>
      </c>
      <c r="BX325" s="243"/>
      <c r="BY325" s="244"/>
      <c r="CP325" s="63"/>
      <c r="CQ325" s="22"/>
      <c r="CR325" s="22"/>
      <c r="CS325" s="64"/>
      <c r="DI325" s="34" t="str">
        <f t="shared" si="92"/>
        <v/>
      </c>
      <c r="DP325" s="18" t="str">
        <f t="shared" si="93"/>
        <v/>
      </c>
      <c r="DQ325" s="14" t="str">
        <f t="shared" si="86"/>
        <v/>
      </c>
      <c r="DR325" s="19" t="str">
        <f t="shared" si="87"/>
        <v/>
      </c>
      <c r="DS325" s="265" t="str">
        <f>IFERROR(LOOKUP(B325,#REF!,#REF!),"")</f>
        <v/>
      </c>
      <c r="DT325" s="294"/>
      <c r="DU325" s="25" t="str">
        <f t="shared" si="88"/>
        <v/>
      </c>
      <c r="DV325" s="25" t="str">
        <f t="shared" si="94"/>
        <v/>
      </c>
      <c r="DW325" s="31" t="str">
        <f t="shared" si="95"/>
        <v/>
      </c>
    </row>
    <row r="326" spans="1:127" x14ac:dyDescent="0.3">
      <c r="A326" s="264">
        <v>324</v>
      </c>
      <c r="B326" s="12" t="str">
        <f>IF(C326="","",'Critical Info &amp; Checklist'!$G$11&amp;"_"&amp;TEXT('New Data Sheet'!A326,"000")&amp;IF(ISBLANK('Sample Information'!C334),"","_"&amp;'Sample Information'!C334)&amp;IF(ISBLANK('Sample Information'!D334),"","_"&amp;'Sample Information'!D334)&amp;"_"&amp;C326)</f>
        <v/>
      </c>
      <c r="C326" s="24" t="str">
        <f>IF(ISBLANK('Sample Information'!B334),"",'Sample Information'!B334)</f>
        <v/>
      </c>
      <c r="D326" s="13" t="str">
        <f>IF(ISBLANK('Sample Information'!E334),"",'Sample Information'!E334)</f>
        <v/>
      </c>
      <c r="E326" s="13" t="str">
        <f>IF(ISBLANK('Sample Information'!D334),"",'Sample Information'!D334)</f>
        <v/>
      </c>
      <c r="F326" s="13" t="str">
        <f>IF(ISBLANK('Sample Information'!U334),"Not provided",'Sample Information'!U334)</f>
        <v>Not provided</v>
      </c>
      <c r="V326" s="70" t="str">
        <f t="shared" si="89"/>
        <v/>
      </c>
      <c r="W3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6" s="63"/>
      <c r="AN326" s="22"/>
      <c r="AO326" s="22"/>
      <c r="AP326" s="22"/>
      <c r="BF326" s="70" t="str">
        <f t="shared" si="81"/>
        <v/>
      </c>
      <c r="BJ326" s="71" t="str">
        <f t="shared" si="82"/>
        <v/>
      </c>
      <c r="BK326" s="71" t="str">
        <f t="shared" si="90"/>
        <v/>
      </c>
      <c r="BL326" s="71" t="str">
        <f t="shared" si="91"/>
        <v/>
      </c>
      <c r="BU326" s="74" t="str">
        <f t="shared" si="83"/>
        <v/>
      </c>
      <c r="BV326" s="74" t="str">
        <f t="shared" si="84"/>
        <v/>
      </c>
      <c r="BW326" s="74" t="str">
        <f t="shared" si="85"/>
        <v/>
      </c>
      <c r="BX326" s="243"/>
      <c r="BY326" s="244"/>
      <c r="CP326" s="63"/>
      <c r="CQ326" s="22"/>
      <c r="CR326" s="22"/>
      <c r="CS326" s="64"/>
      <c r="DI326" s="34" t="str">
        <f t="shared" si="92"/>
        <v/>
      </c>
      <c r="DP326" s="18" t="str">
        <f t="shared" si="93"/>
        <v/>
      </c>
      <c r="DQ326" s="14" t="str">
        <f t="shared" si="86"/>
        <v/>
      </c>
      <c r="DR326" s="19" t="str">
        <f t="shared" si="87"/>
        <v/>
      </c>
      <c r="DS326" s="265" t="str">
        <f>IFERROR(LOOKUP(B326,#REF!,#REF!),"")</f>
        <v/>
      </c>
      <c r="DT326" s="294"/>
      <c r="DU326" s="25" t="str">
        <f t="shared" si="88"/>
        <v/>
      </c>
      <c r="DV326" s="25" t="str">
        <f t="shared" si="94"/>
        <v/>
      </c>
      <c r="DW326" s="31" t="str">
        <f t="shared" si="95"/>
        <v/>
      </c>
    </row>
    <row r="327" spans="1:127" x14ac:dyDescent="0.3">
      <c r="A327" s="264">
        <v>325</v>
      </c>
      <c r="B327" s="12" t="str">
        <f>IF(C327="","",'Critical Info &amp; Checklist'!$G$11&amp;"_"&amp;TEXT('New Data Sheet'!A327,"000")&amp;IF(ISBLANK('Sample Information'!C335),"","_"&amp;'Sample Information'!C335)&amp;IF(ISBLANK('Sample Information'!D335),"","_"&amp;'Sample Information'!D335)&amp;"_"&amp;C327)</f>
        <v/>
      </c>
      <c r="C327" s="24" t="str">
        <f>IF(ISBLANK('Sample Information'!B335),"",'Sample Information'!B335)</f>
        <v/>
      </c>
      <c r="D327" s="13" t="str">
        <f>IF(ISBLANK('Sample Information'!E335),"",'Sample Information'!E335)</f>
        <v/>
      </c>
      <c r="E327" s="13" t="str">
        <f>IF(ISBLANK('Sample Information'!D335),"",'Sample Information'!D335)</f>
        <v/>
      </c>
      <c r="F327" s="13" t="str">
        <f>IF(ISBLANK('Sample Information'!U335),"Not provided",'Sample Information'!U335)</f>
        <v>Not provided</v>
      </c>
      <c r="V327" s="70" t="str">
        <f t="shared" si="89"/>
        <v/>
      </c>
      <c r="W3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7" s="63"/>
      <c r="AN327" s="22"/>
      <c r="AO327" s="22"/>
      <c r="AP327" s="22"/>
      <c r="BF327" s="70" t="str">
        <f t="shared" si="81"/>
        <v/>
      </c>
      <c r="BJ327" s="71" t="str">
        <f t="shared" si="82"/>
        <v/>
      </c>
      <c r="BK327" s="71" t="str">
        <f t="shared" si="90"/>
        <v/>
      </c>
      <c r="BL327" s="71" t="str">
        <f t="shared" si="91"/>
        <v/>
      </c>
      <c r="BU327" s="74" t="str">
        <f t="shared" si="83"/>
        <v/>
      </c>
      <c r="BV327" s="74" t="str">
        <f t="shared" si="84"/>
        <v/>
      </c>
      <c r="BW327" s="74" t="str">
        <f t="shared" si="85"/>
        <v/>
      </c>
      <c r="BX327" s="243"/>
      <c r="BY327" s="244"/>
      <c r="CP327" s="63"/>
      <c r="CQ327" s="22"/>
      <c r="CR327" s="22"/>
      <c r="CS327" s="64"/>
      <c r="DI327" s="34" t="str">
        <f t="shared" si="92"/>
        <v/>
      </c>
      <c r="DP327" s="18" t="str">
        <f t="shared" si="93"/>
        <v/>
      </c>
      <c r="DQ327" s="14" t="str">
        <f t="shared" si="86"/>
        <v/>
      </c>
      <c r="DR327" s="19" t="str">
        <f t="shared" si="87"/>
        <v/>
      </c>
      <c r="DS327" s="265" t="str">
        <f>IFERROR(LOOKUP(B327,#REF!,#REF!),"")</f>
        <v/>
      </c>
      <c r="DT327" s="294"/>
      <c r="DU327" s="25" t="str">
        <f t="shared" si="88"/>
        <v/>
      </c>
      <c r="DV327" s="25" t="str">
        <f t="shared" si="94"/>
        <v/>
      </c>
      <c r="DW327" s="31" t="str">
        <f t="shared" si="95"/>
        <v/>
      </c>
    </row>
    <row r="328" spans="1:127" x14ac:dyDescent="0.3">
      <c r="A328" s="264">
        <v>326</v>
      </c>
      <c r="B328" s="12" t="str">
        <f>IF(C328="","",'Critical Info &amp; Checklist'!$G$11&amp;"_"&amp;TEXT('New Data Sheet'!A328,"000")&amp;IF(ISBLANK('Sample Information'!C336),"","_"&amp;'Sample Information'!C336)&amp;IF(ISBLANK('Sample Information'!D336),"","_"&amp;'Sample Information'!D336)&amp;"_"&amp;C328)</f>
        <v/>
      </c>
      <c r="C328" s="24" t="str">
        <f>IF(ISBLANK('Sample Information'!B336),"",'Sample Information'!B336)</f>
        <v/>
      </c>
      <c r="D328" s="13" t="str">
        <f>IF(ISBLANK('Sample Information'!E336),"",'Sample Information'!E336)</f>
        <v/>
      </c>
      <c r="E328" s="13" t="str">
        <f>IF(ISBLANK('Sample Information'!D336),"",'Sample Information'!D336)</f>
        <v/>
      </c>
      <c r="F328" s="13" t="str">
        <f>IF(ISBLANK('Sample Information'!U336),"Not provided",'Sample Information'!U336)</f>
        <v>Not provided</v>
      </c>
      <c r="V328" s="70" t="str">
        <f t="shared" si="89"/>
        <v/>
      </c>
      <c r="W3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8" s="63"/>
      <c r="AN328" s="22"/>
      <c r="AO328" s="22"/>
      <c r="AP328" s="22"/>
      <c r="BF328" s="70" t="str">
        <f t="shared" si="81"/>
        <v/>
      </c>
      <c r="BJ328" s="71" t="str">
        <f t="shared" si="82"/>
        <v/>
      </c>
      <c r="BK328" s="71" t="str">
        <f t="shared" si="90"/>
        <v/>
      </c>
      <c r="BL328" s="71" t="str">
        <f t="shared" si="91"/>
        <v/>
      </c>
      <c r="BU328" s="74" t="str">
        <f t="shared" si="83"/>
        <v/>
      </c>
      <c r="BV328" s="74" t="str">
        <f t="shared" si="84"/>
        <v/>
      </c>
      <c r="BW328" s="74" t="str">
        <f t="shared" si="85"/>
        <v/>
      </c>
      <c r="BX328" s="243"/>
      <c r="BY328" s="244"/>
      <c r="CP328" s="63"/>
      <c r="CQ328" s="22"/>
      <c r="CR328" s="22"/>
      <c r="CS328" s="64"/>
      <c r="DI328" s="34" t="str">
        <f t="shared" si="92"/>
        <v/>
      </c>
      <c r="DP328" s="18" t="str">
        <f t="shared" si="93"/>
        <v/>
      </c>
      <c r="DQ328" s="14" t="str">
        <f t="shared" si="86"/>
        <v/>
      </c>
      <c r="DR328" s="19" t="str">
        <f t="shared" si="87"/>
        <v/>
      </c>
      <c r="DS328" s="265" t="str">
        <f>IFERROR(LOOKUP(B328,#REF!,#REF!),"")</f>
        <v/>
      </c>
      <c r="DT328" s="294"/>
      <c r="DU328" s="25" t="str">
        <f t="shared" si="88"/>
        <v/>
      </c>
      <c r="DV328" s="25" t="str">
        <f t="shared" si="94"/>
        <v/>
      </c>
      <c r="DW328" s="31" t="str">
        <f t="shared" si="95"/>
        <v/>
      </c>
    </row>
    <row r="329" spans="1:127" x14ac:dyDescent="0.3">
      <c r="A329" s="264">
        <v>327</v>
      </c>
      <c r="B329" s="12" t="str">
        <f>IF(C329="","",'Critical Info &amp; Checklist'!$G$11&amp;"_"&amp;TEXT('New Data Sheet'!A329,"000")&amp;IF(ISBLANK('Sample Information'!C337),"","_"&amp;'Sample Information'!C337)&amp;IF(ISBLANK('Sample Information'!D337),"","_"&amp;'Sample Information'!D337)&amp;"_"&amp;C329)</f>
        <v/>
      </c>
      <c r="C329" s="24" t="str">
        <f>IF(ISBLANK('Sample Information'!B337),"",'Sample Information'!B337)</f>
        <v/>
      </c>
      <c r="D329" s="13" t="str">
        <f>IF(ISBLANK('Sample Information'!E337),"",'Sample Information'!E337)</f>
        <v/>
      </c>
      <c r="E329" s="13" t="str">
        <f>IF(ISBLANK('Sample Information'!D337),"",'Sample Information'!D337)</f>
        <v/>
      </c>
      <c r="F329" s="13" t="str">
        <f>IF(ISBLANK('Sample Information'!U337),"Not provided",'Sample Information'!U337)</f>
        <v>Not provided</v>
      </c>
      <c r="V329" s="70" t="str">
        <f t="shared" si="89"/>
        <v/>
      </c>
      <c r="W3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9" s="63"/>
      <c r="AN329" s="22"/>
      <c r="AO329" s="22"/>
      <c r="AP329" s="22"/>
      <c r="BF329" s="70" t="str">
        <f t="shared" si="81"/>
        <v/>
      </c>
      <c r="BJ329" s="71" t="str">
        <f t="shared" si="82"/>
        <v/>
      </c>
      <c r="BK329" s="71" t="str">
        <f t="shared" si="90"/>
        <v/>
      </c>
      <c r="BL329" s="71" t="str">
        <f t="shared" si="91"/>
        <v/>
      </c>
      <c r="BU329" s="74" t="str">
        <f t="shared" si="83"/>
        <v/>
      </c>
      <c r="BV329" s="74" t="str">
        <f t="shared" si="84"/>
        <v/>
      </c>
      <c r="BW329" s="74" t="str">
        <f t="shared" si="85"/>
        <v/>
      </c>
      <c r="BX329" s="243"/>
      <c r="BY329" s="244"/>
      <c r="CP329" s="63"/>
      <c r="CQ329" s="22"/>
      <c r="CR329" s="22"/>
      <c r="CS329" s="64"/>
      <c r="DI329" s="34" t="str">
        <f t="shared" si="92"/>
        <v/>
      </c>
      <c r="DP329" s="18" t="str">
        <f t="shared" si="93"/>
        <v/>
      </c>
      <c r="DQ329" s="14" t="str">
        <f t="shared" si="86"/>
        <v/>
      </c>
      <c r="DR329" s="19" t="str">
        <f t="shared" si="87"/>
        <v/>
      </c>
      <c r="DS329" s="265" t="str">
        <f>IFERROR(LOOKUP(B329,#REF!,#REF!),"")</f>
        <v/>
      </c>
      <c r="DT329" s="294"/>
      <c r="DU329" s="25" t="str">
        <f t="shared" si="88"/>
        <v/>
      </c>
      <c r="DV329" s="25" t="str">
        <f t="shared" si="94"/>
        <v/>
      </c>
      <c r="DW329" s="31" t="str">
        <f t="shared" si="95"/>
        <v/>
      </c>
    </row>
    <row r="330" spans="1:127" x14ac:dyDescent="0.3">
      <c r="A330" s="264">
        <v>328</v>
      </c>
      <c r="B330" s="12" t="str">
        <f>IF(C330="","",'Critical Info &amp; Checklist'!$G$11&amp;"_"&amp;TEXT('New Data Sheet'!A330,"000")&amp;IF(ISBLANK('Sample Information'!C338),"","_"&amp;'Sample Information'!C338)&amp;IF(ISBLANK('Sample Information'!D338),"","_"&amp;'Sample Information'!D338)&amp;"_"&amp;C330)</f>
        <v/>
      </c>
      <c r="C330" s="24" t="str">
        <f>IF(ISBLANK('Sample Information'!B338),"",'Sample Information'!B338)</f>
        <v/>
      </c>
      <c r="D330" s="13" t="str">
        <f>IF(ISBLANK('Sample Information'!E338),"",'Sample Information'!E338)</f>
        <v/>
      </c>
      <c r="E330" s="13" t="str">
        <f>IF(ISBLANK('Sample Information'!D338),"",'Sample Information'!D338)</f>
        <v/>
      </c>
      <c r="F330" s="13" t="str">
        <f>IF(ISBLANK('Sample Information'!U338),"Not provided",'Sample Information'!U338)</f>
        <v>Not provided</v>
      </c>
      <c r="V330" s="70" t="str">
        <f t="shared" si="89"/>
        <v/>
      </c>
      <c r="W3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0" s="63"/>
      <c r="AN330" s="22"/>
      <c r="AO330" s="22"/>
      <c r="AP330" s="22"/>
      <c r="BF330" s="70" t="str">
        <f t="shared" si="81"/>
        <v/>
      </c>
      <c r="BJ330" s="71" t="str">
        <f t="shared" si="82"/>
        <v/>
      </c>
      <c r="BK330" s="71" t="str">
        <f t="shared" si="90"/>
        <v/>
      </c>
      <c r="BL330" s="71" t="str">
        <f t="shared" si="91"/>
        <v/>
      </c>
      <c r="BU330" s="74" t="str">
        <f t="shared" si="83"/>
        <v/>
      </c>
      <c r="BV330" s="74" t="str">
        <f t="shared" si="84"/>
        <v/>
      </c>
      <c r="BW330" s="74" t="str">
        <f t="shared" si="85"/>
        <v/>
      </c>
      <c r="BX330" s="243"/>
      <c r="BY330" s="244"/>
      <c r="CP330" s="63"/>
      <c r="CQ330" s="22"/>
      <c r="CR330" s="22"/>
      <c r="CS330" s="64"/>
      <c r="DI330" s="34" t="str">
        <f t="shared" si="92"/>
        <v/>
      </c>
      <c r="DP330" s="18" t="str">
        <f t="shared" si="93"/>
        <v/>
      </c>
      <c r="DQ330" s="14" t="str">
        <f t="shared" si="86"/>
        <v/>
      </c>
      <c r="DR330" s="19" t="str">
        <f t="shared" si="87"/>
        <v/>
      </c>
      <c r="DS330" s="265" t="str">
        <f>IFERROR(LOOKUP(B330,#REF!,#REF!),"")</f>
        <v/>
      </c>
      <c r="DT330" s="294"/>
      <c r="DU330" s="25" t="str">
        <f t="shared" si="88"/>
        <v/>
      </c>
      <c r="DV330" s="25" t="str">
        <f t="shared" si="94"/>
        <v/>
      </c>
      <c r="DW330" s="31" t="str">
        <f t="shared" si="95"/>
        <v/>
      </c>
    </row>
    <row r="331" spans="1:127" x14ac:dyDescent="0.3">
      <c r="A331" s="264">
        <v>329</v>
      </c>
      <c r="B331" s="12" t="str">
        <f>IF(C331="","",'Critical Info &amp; Checklist'!$G$11&amp;"_"&amp;TEXT('New Data Sheet'!A331,"000")&amp;IF(ISBLANK('Sample Information'!C339),"","_"&amp;'Sample Information'!C339)&amp;IF(ISBLANK('Sample Information'!D339),"","_"&amp;'Sample Information'!D339)&amp;"_"&amp;C331)</f>
        <v/>
      </c>
      <c r="C331" s="24" t="str">
        <f>IF(ISBLANK('Sample Information'!B339),"",'Sample Information'!B339)</f>
        <v/>
      </c>
      <c r="D331" s="13" t="str">
        <f>IF(ISBLANK('Sample Information'!E339),"",'Sample Information'!E339)</f>
        <v/>
      </c>
      <c r="E331" s="13" t="str">
        <f>IF(ISBLANK('Sample Information'!D339),"",'Sample Information'!D339)</f>
        <v/>
      </c>
      <c r="F331" s="13" t="str">
        <f>IF(ISBLANK('Sample Information'!U339),"Not provided",'Sample Information'!U339)</f>
        <v>Not provided</v>
      </c>
      <c r="V331" s="70" t="str">
        <f t="shared" si="89"/>
        <v/>
      </c>
      <c r="W3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1" s="63"/>
      <c r="AN331" s="22"/>
      <c r="AO331" s="22"/>
      <c r="AP331" s="22"/>
      <c r="BF331" s="70" t="str">
        <f t="shared" si="81"/>
        <v/>
      </c>
      <c r="BJ331" s="71" t="str">
        <f t="shared" si="82"/>
        <v/>
      </c>
      <c r="BK331" s="71" t="str">
        <f t="shared" si="90"/>
        <v/>
      </c>
      <c r="BL331" s="71" t="str">
        <f t="shared" si="91"/>
        <v/>
      </c>
      <c r="BU331" s="74" t="str">
        <f t="shared" si="83"/>
        <v/>
      </c>
      <c r="BV331" s="74" t="str">
        <f t="shared" si="84"/>
        <v/>
      </c>
      <c r="BW331" s="74" t="str">
        <f t="shared" si="85"/>
        <v/>
      </c>
      <c r="BX331" s="243"/>
      <c r="BY331" s="244"/>
      <c r="CP331" s="63"/>
      <c r="CQ331" s="22"/>
      <c r="CR331" s="22"/>
      <c r="CS331" s="64"/>
      <c r="DI331" s="34" t="str">
        <f t="shared" si="92"/>
        <v/>
      </c>
      <c r="DP331" s="18" t="str">
        <f t="shared" si="93"/>
        <v/>
      </c>
      <c r="DQ331" s="14" t="str">
        <f t="shared" si="86"/>
        <v/>
      </c>
      <c r="DR331" s="19" t="str">
        <f t="shared" si="87"/>
        <v/>
      </c>
      <c r="DS331" s="265" t="str">
        <f>IFERROR(LOOKUP(B331,#REF!,#REF!),"")</f>
        <v/>
      </c>
      <c r="DT331" s="294"/>
      <c r="DU331" s="25" t="str">
        <f t="shared" si="88"/>
        <v/>
      </c>
      <c r="DV331" s="25" t="str">
        <f t="shared" si="94"/>
        <v/>
      </c>
      <c r="DW331" s="31" t="str">
        <f t="shared" si="95"/>
        <v/>
      </c>
    </row>
    <row r="332" spans="1:127" x14ac:dyDescent="0.3">
      <c r="A332" s="264">
        <v>330</v>
      </c>
      <c r="B332" s="12" t="str">
        <f>IF(C332="","",'Critical Info &amp; Checklist'!$G$11&amp;"_"&amp;TEXT('New Data Sheet'!A332,"000")&amp;IF(ISBLANK('Sample Information'!C340),"","_"&amp;'Sample Information'!C340)&amp;IF(ISBLANK('Sample Information'!D340),"","_"&amp;'Sample Information'!D340)&amp;"_"&amp;C332)</f>
        <v/>
      </c>
      <c r="C332" s="24" t="str">
        <f>IF(ISBLANK('Sample Information'!B340),"",'Sample Information'!B340)</f>
        <v/>
      </c>
      <c r="D332" s="13" t="str">
        <f>IF(ISBLANK('Sample Information'!E340),"",'Sample Information'!E340)</f>
        <v/>
      </c>
      <c r="E332" s="13" t="str">
        <f>IF(ISBLANK('Sample Information'!D340),"",'Sample Information'!D340)</f>
        <v/>
      </c>
      <c r="F332" s="13" t="str">
        <f>IF(ISBLANK('Sample Information'!U340),"Not provided",'Sample Information'!U340)</f>
        <v>Not provided</v>
      </c>
      <c r="V332" s="70" t="str">
        <f t="shared" si="89"/>
        <v/>
      </c>
      <c r="W3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2" s="63"/>
      <c r="AN332" s="22"/>
      <c r="AO332" s="22"/>
      <c r="AP332" s="22"/>
      <c r="BF332" s="70" t="str">
        <f t="shared" si="81"/>
        <v/>
      </c>
      <c r="BJ332" s="71" t="str">
        <f t="shared" si="82"/>
        <v/>
      </c>
      <c r="BK332" s="71" t="str">
        <f t="shared" si="90"/>
        <v/>
      </c>
      <c r="BL332" s="71" t="str">
        <f t="shared" si="91"/>
        <v/>
      </c>
      <c r="BU332" s="74" t="str">
        <f t="shared" si="83"/>
        <v/>
      </c>
      <c r="BV332" s="74" t="str">
        <f t="shared" si="84"/>
        <v/>
      </c>
      <c r="BW332" s="74" t="str">
        <f t="shared" si="85"/>
        <v/>
      </c>
      <c r="BX332" s="243"/>
      <c r="BY332" s="244"/>
      <c r="CP332" s="63"/>
      <c r="CQ332" s="22"/>
      <c r="CR332" s="22"/>
      <c r="CS332" s="64"/>
      <c r="DI332" s="34" t="str">
        <f t="shared" si="92"/>
        <v/>
      </c>
      <c r="DP332" s="18" t="str">
        <f t="shared" si="93"/>
        <v/>
      </c>
      <c r="DQ332" s="14" t="str">
        <f t="shared" si="86"/>
        <v/>
      </c>
      <c r="DR332" s="19" t="str">
        <f t="shared" si="87"/>
        <v/>
      </c>
      <c r="DS332" s="265" t="str">
        <f>IFERROR(LOOKUP(B332,#REF!,#REF!),"")</f>
        <v/>
      </c>
      <c r="DT332" s="294"/>
      <c r="DU332" s="25" t="str">
        <f t="shared" si="88"/>
        <v/>
      </c>
      <c r="DV332" s="25" t="str">
        <f t="shared" si="94"/>
        <v/>
      </c>
      <c r="DW332" s="31" t="str">
        <f t="shared" si="95"/>
        <v/>
      </c>
    </row>
    <row r="333" spans="1:127" x14ac:dyDescent="0.3">
      <c r="A333" s="264">
        <v>331</v>
      </c>
      <c r="B333" s="12" t="str">
        <f>IF(C333="","",'Critical Info &amp; Checklist'!$G$11&amp;"_"&amp;TEXT('New Data Sheet'!A333,"000")&amp;IF(ISBLANK('Sample Information'!C341),"","_"&amp;'Sample Information'!C341)&amp;IF(ISBLANK('Sample Information'!D341),"","_"&amp;'Sample Information'!D341)&amp;"_"&amp;C333)</f>
        <v/>
      </c>
      <c r="C333" s="24" t="str">
        <f>IF(ISBLANK('Sample Information'!B341),"",'Sample Information'!B341)</f>
        <v/>
      </c>
      <c r="D333" s="13" t="str">
        <f>IF(ISBLANK('Sample Information'!E341),"",'Sample Information'!E341)</f>
        <v/>
      </c>
      <c r="E333" s="13" t="str">
        <f>IF(ISBLANK('Sample Information'!D341),"",'Sample Information'!D341)</f>
        <v/>
      </c>
      <c r="F333" s="13" t="str">
        <f>IF(ISBLANK('Sample Information'!U341),"Not provided",'Sample Information'!U341)</f>
        <v>Not provided</v>
      </c>
      <c r="V333" s="70" t="str">
        <f t="shared" si="89"/>
        <v/>
      </c>
      <c r="W3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3" s="63"/>
      <c r="AN333" s="22"/>
      <c r="AO333" s="22"/>
      <c r="AP333" s="22"/>
      <c r="BF333" s="70" t="str">
        <f t="shared" si="81"/>
        <v/>
      </c>
      <c r="BJ333" s="71" t="str">
        <f t="shared" si="82"/>
        <v/>
      </c>
      <c r="BK333" s="71" t="str">
        <f t="shared" si="90"/>
        <v/>
      </c>
      <c r="BL333" s="71" t="str">
        <f t="shared" si="91"/>
        <v/>
      </c>
      <c r="BU333" s="74" t="str">
        <f t="shared" si="83"/>
        <v/>
      </c>
      <c r="BV333" s="74" t="str">
        <f t="shared" si="84"/>
        <v/>
      </c>
      <c r="BW333" s="74" t="str">
        <f t="shared" si="85"/>
        <v/>
      </c>
      <c r="BX333" s="243"/>
      <c r="BY333" s="244"/>
      <c r="CP333" s="63"/>
      <c r="CQ333" s="22"/>
      <c r="CR333" s="22"/>
      <c r="CS333" s="64"/>
      <c r="DI333" s="34" t="str">
        <f t="shared" si="92"/>
        <v/>
      </c>
      <c r="DP333" s="18" t="str">
        <f t="shared" si="93"/>
        <v/>
      </c>
      <c r="DQ333" s="14" t="str">
        <f t="shared" si="86"/>
        <v/>
      </c>
      <c r="DR333" s="19" t="str">
        <f t="shared" si="87"/>
        <v/>
      </c>
      <c r="DS333" s="265" t="str">
        <f>IFERROR(LOOKUP(B333,#REF!,#REF!),"")</f>
        <v/>
      </c>
      <c r="DT333" s="294"/>
      <c r="DU333" s="25" t="str">
        <f t="shared" si="88"/>
        <v/>
      </c>
      <c r="DV333" s="25" t="str">
        <f t="shared" si="94"/>
        <v/>
      </c>
      <c r="DW333" s="31" t="str">
        <f t="shared" si="95"/>
        <v/>
      </c>
    </row>
    <row r="334" spans="1:127" x14ac:dyDescent="0.3">
      <c r="A334" s="264">
        <v>332</v>
      </c>
      <c r="B334" s="12" t="str">
        <f>IF(C334="","",'Critical Info &amp; Checklist'!$G$11&amp;"_"&amp;TEXT('New Data Sheet'!A334,"000")&amp;IF(ISBLANK('Sample Information'!C342),"","_"&amp;'Sample Information'!C342)&amp;IF(ISBLANK('Sample Information'!D342),"","_"&amp;'Sample Information'!D342)&amp;"_"&amp;C334)</f>
        <v/>
      </c>
      <c r="C334" s="24" t="str">
        <f>IF(ISBLANK('Sample Information'!B342),"",'Sample Information'!B342)</f>
        <v/>
      </c>
      <c r="D334" s="13" t="str">
        <f>IF(ISBLANK('Sample Information'!E342),"",'Sample Information'!E342)</f>
        <v/>
      </c>
      <c r="E334" s="13" t="str">
        <f>IF(ISBLANK('Sample Information'!D342),"",'Sample Information'!D342)</f>
        <v/>
      </c>
      <c r="F334" s="13" t="str">
        <f>IF(ISBLANK('Sample Information'!U342),"Not provided",'Sample Information'!U342)</f>
        <v>Not provided</v>
      </c>
      <c r="V334" s="70" t="str">
        <f t="shared" si="89"/>
        <v/>
      </c>
      <c r="W3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4" s="63"/>
      <c r="AN334" s="22"/>
      <c r="AO334" s="22"/>
      <c r="AP334" s="22"/>
      <c r="BF334" s="70" t="str">
        <f t="shared" si="81"/>
        <v/>
      </c>
      <c r="BJ334" s="71" t="str">
        <f t="shared" si="82"/>
        <v/>
      </c>
      <c r="BK334" s="71" t="str">
        <f t="shared" si="90"/>
        <v/>
      </c>
      <c r="BL334" s="71" t="str">
        <f t="shared" si="91"/>
        <v/>
      </c>
      <c r="BU334" s="74" t="str">
        <f t="shared" si="83"/>
        <v/>
      </c>
      <c r="BV334" s="74" t="str">
        <f t="shared" si="84"/>
        <v/>
      </c>
      <c r="BW334" s="74" t="str">
        <f t="shared" si="85"/>
        <v/>
      </c>
      <c r="BX334" s="243"/>
      <c r="BY334" s="244"/>
      <c r="CP334" s="63"/>
      <c r="CQ334" s="22"/>
      <c r="CR334" s="22"/>
      <c r="CS334" s="64"/>
      <c r="DI334" s="34" t="str">
        <f t="shared" si="92"/>
        <v/>
      </c>
      <c r="DP334" s="18" t="str">
        <f t="shared" si="93"/>
        <v/>
      </c>
      <c r="DQ334" s="14" t="str">
        <f t="shared" si="86"/>
        <v/>
      </c>
      <c r="DR334" s="19" t="str">
        <f t="shared" si="87"/>
        <v/>
      </c>
      <c r="DS334" s="265" t="str">
        <f>IFERROR(LOOKUP(B334,#REF!,#REF!),"")</f>
        <v/>
      </c>
      <c r="DT334" s="294"/>
      <c r="DU334" s="25" t="str">
        <f t="shared" si="88"/>
        <v/>
      </c>
      <c r="DV334" s="25" t="str">
        <f t="shared" si="94"/>
        <v/>
      </c>
      <c r="DW334" s="31" t="str">
        <f t="shared" si="95"/>
        <v/>
      </c>
    </row>
    <row r="335" spans="1:127" x14ac:dyDescent="0.3">
      <c r="A335" s="264">
        <v>333</v>
      </c>
      <c r="B335" s="12" t="str">
        <f>IF(C335="","",'Critical Info &amp; Checklist'!$G$11&amp;"_"&amp;TEXT('New Data Sheet'!A335,"000")&amp;IF(ISBLANK('Sample Information'!C343),"","_"&amp;'Sample Information'!C343)&amp;IF(ISBLANK('Sample Information'!D343),"","_"&amp;'Sample Information'!D343)&amp;"_"&amp;C335)</f>
        <v/>
      </c>
      <c r="C335" s="24" t="str">
        <f>IF(ISBLANK('Sample Information'!B343),"",'Sample Information'!B343)</f>
        <v/>
      </c>
      <c r="D335" s="13" t="str">
        <f>IF(ISBLANK('Sample Information'!E343),"",'Sample Information'!E343)</f>
        <v/>
      </c>
      <c r="E335" s="13" t="str">
        <f>IF(ISBLANK('Sample Information'!D343),"",'Sample Information'!D343)</f>
        <v/>
      </c>
      <c r="F335" s="13" t="str">
        <f>IF(ISBLANK('Sample Information'!U343),"Not provided",'Sample Information'!U343)</f>
        <v>Not provided</v>
      </c>
      <c r="V335" s="70" t="str">
        <f t="shared" si="89"/>
        <v/>
      </c>
      <c r="W3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5" s="63"/>
      <c r="AN335" s="22"/>
      <c r="AO335" s="22"/>
      <c r="AP335" s="22"/>
      <c r="BF335" s="70" t="str">
        <f t="shared" si="81"/>
        <v/>
      </c>
      <c r="BJ335" s="71" t="str">
        <f t="shared" si="82"/>
        <v/>
      </c>
      <c r="BK335" s="71" t="str">
        <f t="shared" si="90"/>
        <v/>
      </c>
      <c r="BL335" s="71" t="str">
        <f t="shared" si="91"/>
        <v/>
      </c>
      <c r="BU335" s="74" t="str">
        <f t="shared" si="83"/>
        <v/>
      </c>
      <c r="BV335" s="74" t="str">
        <f t="shared" si="84"/>
        <v/>
      </c>
      <c r="BW335" s="74" t="str">
        <f t="shared" si="85"/>
        <v/>
      </c>
      <c r="BX335" s="243"/>
      <c r="BY335" s="244"/>
      <c r="CP335" s="63"/>
      <c r="CQ335" s="22"/>
      <c r="CR335" s="22"/>
      <c r="CS335" s="64"/>
      <c r="DI335" s="34" t="str">
        <f t="shared" si="92"/>
        <v/>
      </c>
      <c r="DP335" s="18" t="str">
        <f t="shared" si="93"/>
        <v/>
      </c>
      <c r="DQ335" s="14" t="str">
        <f t="shared" si="86"/>
        <v/>
      </c>
      <c r="DR335" s="19" t="str">
        <f t="shared" si="87"/>
        <v/>
      </c>
      <c r="DS335" s="265" t="str">
        <f>IFERROR(LOOKUP(B335,#REF!,#REF!),"")</f>
        <v/>
      </c>
      <c r="DT335" s="294"/>
      <c r="DU335" s="25" t="str">
        <f t="shared" si="88"/>
        <v/>
      </c>
      <c r="DV335" s="25" t="str">
        <f t="shared" si="94"/>
        <v/>
      </c>
      <c r="DW335" s="31" t="str">
        <f t="shared" si="95"/>
        <v/>
      </c>
    </row>
    <row r="336" spans="1:127" x14ac:dyDescent="0.3">
      <c r="A336" s="264">
        <v>334</v>
      </c>
      <c r="B336" s="12" t="str">
        <f>IF(C336="","",'Critical Info &amp; Checklist'!$G$11&amp;"_"&amp;TEXT('New Data Sheet'!A336,"000")&amp;IF(ISBLANK('Sample Information'!C344),"","_"&amp;'Sample Information'!C344)&amp;IF(ISBLANK('Sample Information'!D344),"","_"&amp;'Sample Information'!D344)&amp;"_"&amp;C336)</f>
        <v/>
      </c>
      <c r="C336" s="24" t="str">
        <f>IF(ISBLANK('Sample Information'!B344),"",'Sample Information'!B344)</f>
        <v/>
      </c>
      <c r="D336" s="13" t="str">
        <f>IF(ISBLANK('Sample Information'!E344),"",'Sample Information'!E344)</f>
        <v/>
      </c>
      <c r="E336" s="13" t="str">
        <f>IF(ISBLANK('Sample Information'!D344),"",'Sample Information'!D344)</f>
        <v/>
      </c>
      <c r="F336" s="13" t="str">
        <f>IF(ISBLANK('Sample Information'!U344),"Not provided",'Sample Information'!U344)</f>
        <v>Not provided</v>
      </c>
      <c r="V336" s="70" t="str">
        <f t="shared" si="89"/>
        <v/>
      </c>
      <c r="W3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6" s="63"/>
      <c r="AN336" s="22"/>
      <c r="AO336" s="22"/>
      <c r="AP336" s="22"/>
      <c r="BF336" s="70" t="str">
        <f t="shared" si="81"/>
        <v/>
      </c>
      <c r="BJ336" s="71" t="str">
        <f t="shared" si="82"/>
        <v/>
      </c>
      <c r="BK336" s="71" t="str">
        <f t="shared" si="90"/>
        <v/>
      </c>
      <c r="BL336" s="71" t="str">
        <f t="shared" si="91"/>
        <v/>
      </c>
      <c r="BU336" s="74" t="str">
        <f t="shared" si="83"/>
        <v/>
      </c>
      <c r="BV336" s="74" t="str">
        <f t="shared" si="84"/>
        <v/>
      </c>
      <c r="BW336" s="74" t="str">
        <f t="shared" si="85"/>
        <v/>
      </c>
      <c r="BX336" s="243"/>
      <c r="BY336" s="244"/>
      <c r="CP336" s="63"/>
      <c r="CQ336" s="22"/>
      <c r="CR336" s="22"/>
      <c r="CS336" s="64"/>
      <c r="DI336" s="34" t="str">
        <f t="shared" si="92"/>
        <v/>
      </c>
      <c r="DP336" s="18" t="str">
        <f t="shared" si="93"/>
        <v/>
      </c>
      <c r="DQ336" s="14" t="str">
        <f t="shared" si="86"/>
        <v/>
      </c>
      <c r="DR336" s="19" t="str">
        <f t="shared" si="87"/>
        <v/>
      </c>
      <c r="DS336" s="265" t="str">
        <f>IFERROR(LOOKUP(B336,#REF!,#REF!),"")</f>
        <v/>
      </c>
      <c r="DT336" s="294"/>
      <c r="DU336" s="25" t="str">
        <f t="shared" si="88"/>
        <v/>
      </c>
      <c r="DV336" s="25" t="str">
        <f t="shared" si="94"/>
        <v/>
      </c>
      <c r="DW336" s="31" t="str">
        <f t="shared" si="95"/>
        <v/>
      </c>
    </row>
    <row r="337" spans="1:127" x14ac:dyDescent="0.3">
      <c r="A337" s="264">
        <v>335</v>
      </c>
      <c r="B337" s="12" t="str">
        <f>IF(C337="","",'Critical Info &amp; Checklist'!$G$11&amp;"_"&amp;TEXT('New Data Sheet'!A337,"000")&amp;IF(ISBLANK('Sample Information'!C345),"","_"&amp;'Sample Information'!C345)&amp;IF(ISBLANK('Sample Information'!D345),"","_"&amp;'Sample Information'!D345)&amp;"_"&amp;C337)</f>
        <v/>
      </c>
      <c r="C337" s="24" t="str">
        <f>IF(ISBLANK('Sample Information'!B345),"",'Sample Information'!B345)</f>
        <v/>
      </c>
      <c r="D337" s="13" t="str">
        <f>IF(ISBLANK('Sample Information'!E345),"",'Sample Information'!E345)</f>
        <v/>
      </c>
      <c r="E337" s="13" t="str">
        <f>IF(ISBLANK('Sample Information'!D345),"",'Sample Information'!D345)</f>
        <v/>
      </c>
      <c r="F337" s="13" t="str">
        <f>IF(ISBLANK('Sample Information'!U345),"Not provided",'Sample Information'!U345)</f>
        <v>Not provided</v>
      </c>
      <c r="V337" s="70" t="str">
        <f t="shared" si="89"/>
        <v/>
      </c>
      <c r="W3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7" s="63"/>
      <c r="AN337" s="22"/>
      <c r="AO337" s="22"/>
      <c r="AP337" s="22"/>
      <c r="BF337" s="70" t="str">
        <f t="shared" si="81"/>
        <v/>
      </c>
      <c r="BJ337" s="71" t="str">
        <f t="shared" si="82"/>
        <v/>
      </c>
      <c r="BK337" s="71" t="str">
        <f t="shared" si="90"/>
        <v/>
      </c>
      <c r="BL337" s="71" t="str">
        <f t="shared" si="91"/>
        <v/>
      </c>
      <c r="BU337" s="74" t="str">
        <f t="shared" si="83"/>
        <v/>
      </c>
      <c r="BV337" s="74" t="str">
        <f t="shared" si="84"/>
        <v/>
      </c>
      <c r="BW337" s="74" t="str">
        <f t="shared" si="85"/>
        <v/>
      </c>
      <c r="BX337" s="243"/>
      <c r="BY337" s="244"/>
      <c r="CP337" s="63"/>
      <c r="CQ337" s="22"/>
      <c r="CR337" s="22"/>
      <c r="CS337" s="64"/>
      <c r="DI337" s="34" t="str">
        <f t="shared" si="92"/>
        <v/>
      </c>
      <c r="DP337" s="18" t="str">
        <f t="shared" si="93"/>
        <v/>
      </c>
      <c r="DQ337" s="14" t="str">
        <f t="shared" si="86"/>
        <v/>
      </c>
      <c r="DR337" s="19" t="str">
        <f t="shared" si="87"/>
        <v/>
      </c>
      <c r="DS337" s="265" t="str">
        <f>IFERROR(LOOKUP(B337,#REF!,#REF!),"")</f>
        <v/>
      </c>
      <c r="DT337" s="294"/>
      <c r="DU337" s="25" t="str">
        <f t="shared" si="88"/>
        <v/>
      </c>
      <c r="DV337" s="25" t="str">
        <f t="shared" si="94"/>
        <v/>
      </c>
      <c r="DW337" s="31" t="str">
        <f t="shared" si="95"/>
        <v/>
      </c>
    </row>
    <row r="338" spans="1:127" x14ac:dyDescent="0.3">
      <c r="A338" s="264">
        <v>336</v>
      </c>
      <c r="B338" s="12" t="str">
        <f>IF(C338="","",'Critical Info &amp; Checklist'!$G$11&amp;"_"&amp;TEXT('New Data Sheet'!A338,"000")&amp;IF(ISBLANK('Sample Information'!C346),"","_"&amp;'Sample Information'!C346)&amp;IF(ISBLANK('Sample Information'!D346),"","_"&amp;'Sample Information'!D346)&amp;"_"&amp;C338)</f>
        <v/>
      </c>
      <c r="C338" s="24" t="str">
        <f>IF(ISBLANK('Sample Information'!B346),"",'Sample Information'!B346)</f>
        <v/>
      </c>
      <c r="D338" s="13" t="str">
        <f>IF(ISBLANK('Sample Information'!E346),"",'Sample Information'!E346)</f>
        <v/>
      </c>
      <c r="E338" s="13" t="str">
        <f>IF(ISBLANK('Sample Information'!D346),"",'Sample Information'!D346)</f>
        <v/>
      </c>
      <c r="F338" s="13" t="str">
        <f>IF(ISBLANK('Sample Information'!U346),"Not provided",'Sample Information'!U346)</f>
        <v>Not provided</v>
      </c>
      <c r="V338" s="70" t="str">
        <f t="shared" si="89"/>
        <v/>
      </c>
      <c r="W3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8" s="63"/>
      <c r="AN338" s="22"/>
      <c r="AO338" s="22"/>
      <c r="AP338" s="22"/>
      <c r="BF338" s="70" t="str">
        <f t="shared" si="81"/>
        <v/>
      </c>
      <c r="BJ338" s="71" t="str">
        <f t="shared" si="82"/>
        <v/>
      </c>
      <c r="BK338" s="71" t="str">
        <f t="shared" si="90"/>
        <v/>
      </c>
      <c r="BL338" s="71" t="str">
        <f t="shared" si="91"/>
        <v/>
      </c>
      <c r="BU338" s="74" t="str">
        <f t="shared" si="83"/>
        <v/>
      </c>
      <c r="BV338" s="74" t="str">
        <f t="shared" si="84"/>
        <v/>
      </c>
      <c r="BW338" s="74" t="str">
        <f t="shared" si="85"/>
        <v/>
      </c>
      <c r="BX338" s="243"/>
      <c r="BY338" s="244"/>
      <c r="CP338" s="63"/>
      <c r="CQ338" s="22"/>
      <c r="CR338" s="22"/>
      <c r="CS338" s="64"/>
      <c r="DI338" s="34" t="str">
        <f t="shared" si="92"/>
        <v/>
      </c>
      <c r="DP338" s="18" t="str">
        <f t="shared" si="93"/>
        <v/>
      </c>
      <c r="DQ338" s="14" t="str">
        <f t="shared" si="86"/>
        <v/>
      </c>
      <c r="DR338" s="19" t="str">
        <f t="shared" si="87"/>
        <v/>
      </c>
      <c r="DS338" s="265" t="str">
        <f>IFERROR(LOOKUP(B338,#REF!,#REF!),"")</f>
        <v/>
      </c>
      <c r="DT338" s="294"/>
      <c r="DU338" s="25" t="str">
        <f t="shared" si="88"/>
        <v/>
      </c>
      <c r="DV338" s="25" t="str">
        <f t="shared" si="94"/>
        <v/>
      </c>
      <c r="DW338" s="31" t="str">
        <f t="shared" si="95"/>
        <v/>
      </c>
    </row>
    <row r="339" spans="1:127" x14ac:dyDescent="0.3">
      <c r="A339" s="264">
        <v>337</v>
      </c>
      <c r="B339" s="12" t="str">
        <f>IF(C339="","",'Critical Info &amp; Checklist'!$G$11&amp;"_"&amp;TEXT('New Data Sheet'!A339,"000")&amp;IF(ISBLANK('Sample Information'!C347),"","_"&amp;'Sample Information'!C347)&amp;IF(ISBLANK('Sample Information'!D347),"","_"&amp;'Sample Information'!D347)&amp;"_"&amp;C339)</f>
        <v/>
      </c>
      <c r="C339" s="24" t="str">
        <f>IF(ISBLANK('Sample Information'!B347),"",'Sample Information'!B347)</f>
        <v/>
      </c>
      <c r="D339" s="13" t="str">
        <f>IF(ISBLANK('Sample Information'!E347),"",'Sample Information'!E347)</f>
        <v/>
      </c>
      <c r="E339" s="13" t="str">
        <f>IF(ISBLANK('Sample Information'!D347),"",'Sample Information'!D347)</f>
        <v/>
      </c>
      <c r="F339" s="13" t="str">
        <f>IF(ISBLANK('Sample Information'!U347),"Not provided",'Sample Information'!U347)</f>
        <v>Not provided</v>
      </c>
      <c r="V339" s="70" t="str">
        <f t="shared" si="89"/>
        <v/>
      </c>
      <c r="W3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9" s="63"/>
      <c r="AN339" s="22"/>
      <c r="AO339" s="22"/>
      <c r="AP339" s="22"/>
      <c r="BF339" s="70" t="str">
        <f t="shared" si="81"/>
        <v/>
      </c>
      <c r="BJ339" s="71" t="str">
        <f t="shared" si="82"/>
        <v/>
      </c>
      <c r="BK339" s="71" t="str">
        <f t="shared" si="90"/>
        <v/>
      </c>
      <c r="BL339" s="71" t="str">
        <f t="shared" si="91"/>
        <v/>
      </c>
      <c r="BU339" s="74" t="str">
        <f t="shared" si="83"/>
        <v/>
      </c>
      <c r="BV339" s="74" t="str">
        <f t="shared" si="84"/>
        <v/>
      </c>
      <c r="BW339" s="74" t="str">
        <f t="shared" si="85"/>
        <v/>
      </c>
      <c r="BX339" s="243"/>
      <c r="BY339" s="244"/>
      <c r="CP339" s="63"/>
      <c r="CQ339" s="22"/>
      <c r="CR339" s="22"/>
      <c r="CS339" s="64"/>
      <c r="DI339" s="34" t="str">
        <f t="shared" si="92"/>
        <v/>
      </c>
      <c r="DP339" s="18" t="str">
        <f t="shared" si="93"/>
        <v/>
      </c>
      <c r="DQ339" s="14" t="str">
        <f t="shared" si="86"/>
        <v/>
      </c>
      <c r="DR339" s="19" t="str">
        <f t="shared" si="87"/>
        <v/>
      </c>
      <c r="DS339" s="265" t="str">
        <f>IFERROR(LOOKUP(B339,#REF!,#REF!),"")</f>
        <v/>
      </c>
      <c r="DT339" s="294"/>
      <c r="DU339" s="25" t="str">
        <f t="shared" si="88"/>
        <v/>
      </c>
      <c r="DV339" s="25" t="str">
        <f t="shared" si="94"/>
        <v/>
      </c>
      <c r="DW339" s="31" t="str">
        <f t="shared" si="95"/>
        <v/>
      </c>
    </row>
    <row r="340" spans="1:127" x14ac:dyDescent="0.3">
      <c r="A340" s="264">
        <v>338</v>
      </c>
      <c r="B340" s="12" t="str">
        <f>IF(C340="","",'Critical Info &amp; Checklist'!$G$11&amp;"_"&amp;TEXT('New Data Sheet'!A340,"000")&amp;IF(ISBLANK('Sample Information'!C348),"","_"&amp;'Sample Information'!C348)&amp;IF(ISBLANK('Sample Information'!D348),"","_"&amp;'Sample Information'!D348)&amp;"_"&amp;C340)</f>
        <v/>
      </c>
      <c r="C340" s="24" t="str">
        <f>IF(ISBLANK('Sample Information'!B348),"",'Sample Information'!B348)</f>
        <v/>
      </c>
      <c r="D340" s="13" t="str">
        <f>IF(ISBLANK('Sample Information'!E348),"",'Sample Information'!E348)</f>
        <v/>
      </c>
      <c r="E340" s="13" t="str">
        <f>IF(ISBLANK('Sample Information'!D348),"",'Sample Information'!D348)</f>
        <v/>
      </c>
      <c r="F340" s="13" t="str">
        <f>IF(ISBLANK('Sample Information'!U348),"Not provided",'Sample Information'!U348)</f>
        <v>Not provided</v>
      </c>
      <c r="V340" s="70" t="str">
        <f t="shared" si="89"/>
        <v/>
      </c>
      <c r="W3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0" s="63"/>
      <c r="AN340" s="22"/>
      <c r="AO340" s="22"/>
      <c r="AP340" s="22"/>
      <c r="BF340" s="70" t="str">
        <f t="shared" si="81"/>
        <v/>
      </c>
      <c r="BJ340" s="71" t="str">
        <f t="shared" si="82"/>
        <v/>
      </c>
      <c r="BK340" s="71" t="str">
        <f t="shared" si="90"/>
        <v/>
      </c>
      <c r="BL340" s="71" t="str">
        <f t="shared" si="91"/>
        <v/>
      </c>
      <c r="BU340" s="74" t="str">
        <f t="shared" si="83"/>
        <v/>
      </c>
      <c r="BV340" s="74" t="str">
        <f t="shared" si="84"/>
        <v/>
      </c>
      <c r="BW340" s="74" t="str">
        <f t="shared" si="85"/>
        <v/>
      </c>
      <c r="BX340" s="243"/>
      <c r="BY340" s="244"/>
      <c r="CP340" s="63"/>
      <c r="CQ340" s="22"/>
      <c r="CR340" s="22"/>
      <c r="CS340" s="64"/>
      <c r="DI340" s="34" t="str">
        <f t="shared" si="92"/>
        <v/>
      </c>
      <c r="DP340" s="18" t="str">
        <f t="shared" si="93"/>
        <v/>
      </c>
      <c r="DQ340" s="14" t="str">
        <f t="shared" si="86"/>
        <v/>
      </c>
      <c r="DR340" s="19" t="str">
        <f t="shared" si="87"/>
        <v/>
      </c>
      <c r="DS340" s="265" t="str">
        <f>IFERROR(LOOKUP(B340,#REF!,#REF!),"")</f>
        <v/>
      </c>
      <c r="DT340" s="294"/>
      <c r="DU340" s="25" t="str">
        <f t="shared" si="88"/>
        <v/>
      </c>
      <c r="DV340" s="25" t="str">
        <f t="shared" si="94"/>
        <v/>
      </c>
      <c r="DW340" s="31" t="str">
        <f t="shared" si="95"/>
        <v/>
      </c>
    </row>
    <row r="341" spans="1:127" x14ac:dyDescent="0.3">
      <c r="A341" s="264">
        <v>339</v>
      </c>
      <c r="B341" s="12" t="str">
        <f>IF(C341="","",'Critical Info &amp; Checklist'!$G$11&amp;"_"&amp;TEXT('New Data Sheet'!A341,"000")&amp;IF(ISBLANK('Sample Information'!C349),"","_"&amp;'Sample Information'!C349)&amp;IF(ISBLANK('Sample Information'!D349),"","_"&amp;'Sample Information'!D349)&amp;"_"&amp;C341)</f>
        <v/>
      </c>
      <c r="C341" s="24" t="str">
        <f>IF(ISBLANK('Sample Information'!B349),"",'Sample Information'!B349)</f>
        <v/>
      </c>
      <c r="D341" s="13" t="str">
        <f>IF(ISBLANK('Sample Information'!E349),"",'Sample Information'!E349)</f>
        <v/>
      </c>
      <c r="E341" s="13" t="str">
        <f>IF(ISBLANK('Sample Information'!D349),"",'Sample Information'!D349)</f>
        <v/>
      </c>
      <c r="F341" s="13" t="str">
        <f>IF(ISBLANK('Sample Information'!U349),"Not provided",'Sample Information'!U349)</f>
        <v>Not provided</v>
      </c>
      <c r="V341" s="70" t="str">
        <f t="shared" si="89"/>
        <v/>
      </c>
      <c r="W3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1" s="63"/>
      <c r="AN341" s="22"/>
      <c r="AO341" s="22"/>
      <c r="AP341" s="22"/>
      <c r="BF341" s="70" t="str">
        <f t="shared" si="81"/>
        <v/>
      </c>
      <c r="BJ341" s="71" t="str">
        <f t="shared" si="82"/>
        <v/>
      </c>
      <c r="BK341" s="71" t="str">
        <f t="shared" si="90"/>
        <v/>
      </c>
      <c r="BL341" s="71" t="str">
        <f t="shared" si="91"/>
        <v/>
      </c>
      <c r="BU341" s="74" t="str">
        <f t="shared" si="83"/>
        <v/>
      </c>
      <c r="BV341" s="74" t="str">
        <f t="shared" si="84"/>
        <v/>
      </c>
      <c r="BW341" s="74" t="str">
        <f t="shared" si="85"/>
        <v/>
      </c>
      <c r="BX341" s="243"/>
      <c r="BY341" s="244"/>
      <c r="CP341" s="63"/>
      <c r="CQ341" s="22"/>
      <c r="CR341" s="22"/>
      <c r="CS341" s="64"/>
      <c r="DI341" s="34" t="str">
        <f t="shared" si="92"/>
        <v/>
      </c>
      <c r="DP341" s="18" t="str">
        <f t="shared" si="93"/>
        <v/>
      </c>
      <c r="DQ341" s="14" t="str">
        <f t="shared" si="86"/>
        <v/>
      </c>
      <c r="DR341" s="19" t="str">
        <f t="shared" si="87"/>
        <v/>
      </c>
      <c r="DS341" s="265" t="str">
        <f>IFERROR(LOOKUP(B341,#REF!,#REF!),"")</f>
        <v/>
      </c>
      <c r="DT341" s="294"/>
      <c r="DU341" s="25" t="str">
        <f t="shared" si="88"/>
        <v/>
      </c>
      <c r="DV341" s="25" t="str">
        <f t="shared" si="94"/>
        <v/>
      </c>
      <c r="DW341" s="31" t="str">
        <f t="shared" si="95"/>
        <v/>
      </c>
    </row>
    <row r="342" spans="1:127" x14ac:dyDescent="0.3">
      <c r="A342" s="264">
        <v>340</v>
      </c>
      <c r="B342" s="12" t="str">
        <f>IF(C342="","",'Critical Info &amp; Checklist'!$G$11&amp;"_"&amp;TEXT('New Data Sheet'!A342,"000")&amp;IF(ISBLANK('Sample Information'!C350),"","_"&amp;'Sample Information'!C350)&amp;IF(ISBLANK('Sample Information'!D350),"","_"&amp;'Sample Information'!D350)&amp;"_"&amp;C342)</f>
        <v/>
      </c>
      <c r="C342" s="24" t="str">
        <f>IF(ISBLANK('Sample Information'!B350),"",'Sample Information'!B350)</f>
        <v/>
      </c>
      <c r="D342" s="13" t="str">
        <f>IF(ISBLANK('Sample Information'!E350),"",'Sample Information'!E350)</f>
        <v/>
      </c>
      <c r="E342" s="13" t="str">
        <f>IF(ISBLANK('Sample Information'!D350),"",'Sample Information'!D350)</f>
        <v/>
      </c>
      <c r="F342" s="13" t="str">
        <f>IF(ISBLANK('Sample Information'!U350),"Not provided",'Sample Information'!U350)</f>
        <v>Not provided</v>
      </c>
      <c r="V342" s="70" t="str">
        <f t="shared" si="89"/>
        <v/>
      </c>
      <c r="W3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2" s="63"/>
      <c r="AN342" s="22"/>
      <c r="AO342" s="22"/>
      <c r="AP342" s="22"/>
      <c r="BF342" s="70" t="str">
        <f t="shared" si="81"/>
        <v/>
      </c>
      <c r="BJ342" s="71" t="str">
        <f t="shared" si="82"/>
        <v/>
      </c>
      <c r="BK342" s="71" t="str">
        <f t="shared" si="90"/>
        <v/>
      </c>
      <c r="BL342" s="71" t="str">
        <f t="shared" si="91"/>
        <v/>
      </c>
      <c r="BU342" s="74" t="str">
        <f t="shared" si="83"/>
        <v/>
      </c>
      <c r="BV342" s="74" t="str">
        <f t="shared" si="84"/>
        <v/>
      </c>
      <c r="BW342" s="74" t="str">
        <f t="shared" si="85"/>
        <v/>
      </c>
      <c r="BX342" s="243"/>
      <c r="BY342" s="244"/>
      <c r="CP342" s="63"/>
      <c r="CQ342" s="22"/>
      <c r="CR342" s="22"/>
      <c r="CS342" s="64"/>
      <c r="DI342" s="34" t="str">
        <f t="shared" si="92"/>
        <v/>
      </c>
      <c r="DP342" s="18" t="str">
        <f t="shared" si="93"/>
        <v/>
      </c>
      <c r="DQ342" s="14" t="str">
        <f t="shared" si="86"/>
        <v/>
      </c>
      <c r="DR342" s="19" t="str">
        <f t="shared" si="87"/>
        <v/>
      </c>
      <c r="DS342" s="265" t="str">
        <f>IFERROR(LOOKUP(B342,#REF!,#REF!),"")</f>
        <v/>
      </c>
      <c r="DT342" s="294"/>
      <c r="DU342" s="25" t="str">
        <f t="shared" si="88"/>
        <v/>
      </c>
      <c r="DV342" s="25" t="str">
        <f t="shared" si="94"/>
        <v/>
      </c>
      <c r="DW342" s="31" t="str">
        <f t="shared" si="95"/>
        <v/>
      </c>
    </row>
    <row r="343" spans="1:127" x14ac:dyDescent="0.3">
      <c r="A343" s="264">
        <v>341</v>
      </c>
      <c r="B343" s="12" t="str">
        <f>IF(C343="","",'Critical Info &amp; Checklist'!$G$11&amp;"_"&amp;TEXT('New Data Sheet'!A343,"000")&amp;IF(ISBLANK('Sample Information'!C351),"","_"&amp;'Sample Information'!C351)&amp;IF(ISBLANK('Sample Information'!D351),"","_"&amp;'Sample Information'!D351)&amp;"_"&amp;C343)</f>
        <v/>
      </c>
      <c r="C343" s="24" t="str">
        <f>IF(ISBLANK('Sample Information'!B351),"",'Sample Information'!B351)</f>
        <v/>
      </c>
      <c r="D343" s="13" t="str">
        <f>IF(ISBLANK('Sample Information'!E351),"",'Sample Information'!E351)</f>
        <v/>
      </c>
      <c r="E343" s="13" t="str">
        <f>IF(ISBLANK('Sample Information'!D351),"",'Sample Information'!D351)</f>
        <v/>
      </c>
      <c r="F343" s="13" t="str">
        <f>IF(ISBLANK('Sample Information'!U351),"Not provided",'Sample Information'!U351)</f>
        <v>Not provided</v>
      </c>
      <c r="V343" s="70" t="str">
        <f t="shared" si="89"/>
        <v/>
      </c>
      <c r="W3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3" s="63"/>
      <c r="AN343" s="22"/>
      <c r="AO343" s="22"/>
      <c r="AP343" s="22"/>
      <c r="BF343" s="70" t="str">
        <f t="shared" si="81"/>
        <v/>
      </c>
      <c r="BJ343" s="71" t="str">
        <f t="shared" si="82"/>
        <v/>
      </c>
      <c r="BK343" s="71" t="str">
        <f t="shared" si="90"/>
        <v/>
      </c>
      <c r="BL343" s="71" t="str">
        <f t="shared" si="91"/>
        <v/>
      </c>
      <c r="BU343" s="74" t="str">
        <f t="shared" si="83"/>
        <v/>
      </c>
      <c r="BV343" s="74" t="str">
        <f t="shared" si="84"/>
        <v/>
      </c>
      <c r="BW343" s="74" t="str">
        <f t="shared" si="85"/>
        <v/>
      </c>
      <c r="BX343" s="243"/>
      <c r="BY343" s="244"/>
      <c r="CP343" s="63"/>
      <c r="CQ343" s="22"/>
      <c r="CR343" s="22"/>
      <c r="CS343" s="64"/>
      <c r="DI343" s="34" t="str">
        <f t="shared" si="92"/>
        <v/>
      </c>
      <c r="DP343" s="18" t="str">
        <f t="shared" si="93"/>
        <v/>
      </c>
      <c r="DQ343" s="14" t="str">
        <f t="shared" si="86"/>
        <v/>
      </c>
      <c r="DR343" s="19" t="str">
        <f t="shared" si="87"/>
        <v/>
      </c>
      <c r="DS343" s="265" t="str">
        <f>IFERROR(LOOKUP(B343,#REF!,#REF!),"")</f>
        <v/>
      </c>
      <c r="DT343" s="294"/>
      <c r="DU343" s="25" t="str">
        <f t="shared" si="88"/>
        <v/>
      </c>
      <c r="DV343" s="25" t="str">
        <f t="shared" si="94"/>
        <v/>
      </c>
      <c r="DW343" s="31" t="str">
        <f t="shared" si="95"/>
        <v/>
      </c>
    </row>
    <row r="344" spans="1:127" x14ac:dyDescent="0.3">
      <c r="A344" s="264">
        <v>342</v>
      </c>
      <c r="B344" s="12" t="str">
        <f>IF(C344="","",'Critical Info &amp; Checklist'!$G$11&amp;"_"&amp;TEXT('New Data Sheet'!A344,"000")&amp;IF(ISBLANK('Sample Information'!C352),"","_"&amp;'Sample Information'!C352)&amp;IF(ISBLANK('Sample Information'!D352),"","_"&amp;'Sample Information'!D352)&amp;"_"&amp;C344)</f>
        <v/>
      </c>
      <c r="C344" s="24" t="str">
        <f>IF(ISBLANK('Sample Information'!B352),"",'Sample Information'!B352)</f>
        <v/>
      </c>
      <c r="D344" s="13" t="str">
        <f>IF(ISBLANK('Sample Information'!E352),"",'Sample Information'!E352)</f>
        <v/>
      </c>
      <c r="E344" s="13" t="str">
        <f>IF(ISBLANK('Sample Information'!D352),"",'Sample Information'!D352)</f>
        <v/>
      </c>
      <c r="F344" s="13" t="str">
        <f>IF(ISBLANK('Sample Information'!U352),"Not provided",'Sample Information'!U352)</f>
        <v>Not provided</v>
      </c>
      <c r="V344" s="70" t="str">
        <f t="shared" si="89"/>
        <v/>
      </c>
      <c r="W3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4" s="63"/>
      <c r="AN344" s="22"/>
      <c r="AO344" s="22"/>
      <c r="AP344" s="22"/>
      <c r="BF344" s="70" t="str">
        <f t="shared" si="81"/>
        <v/>
      </c>
      <c r="BJ344" s="71" t="str">
        <f t="shared" si="82"/>
        <v/>
      </c>
      <c r="BK344" s="71" t="str">
        <f t="shared" si="90"/>
        <v/>
      </c>
      <c r="BL344" s="71" t="str">
        <f t="shared" si="91"/>
        <v/>
      </c>
      <c r="BU344" s="74" t="str">
        <f t="shared" si="83"/>
        <v/>
      </c>
      <c r="BV344" s="74" t="str">
        <f t="shared" si="84"/>
        <v/>
      </c>
      <c r="BW344" s="74" t="str">
        <f t="shared" si="85"/>
        <v/>
      </c>
      <c r="BX344" s="243"/>
      <c r="BY344" s="244"/>
      <c r="CP344" s="63"/>
      <c r="CQ344" s="22"/>
      <c r="CR344" s="22"/>
      <c r="CS344" s="64"/>
      <c r="DI344" s="34" t="str">
        <f t="shared" si="92"/>
        <v/>
      </c>
      <c r="DP344" s="18" t="str">
        <f t="shared" si="93"/>
        <v/>
      </c>
      <c r="DQ344" s="14" t="str">
        <f t="shared" si="86"/>
        <v/>
      </c>
      <c r="DR344" s="19" t="str">
        <f t="shared" si="87"/>
        <v/>
      </c>
      <c r="DS344" s="265" t="str">
        <f>IFERROR(LOOKUP(B344,#REF!,#REF!),"")</f>
        <v/>
      </c>
      <c r="DT344" s="294"/>
      <c r="DU344" s="25" t="str">
        <f t="shared" si="88"/>
        <v/>
      </c>
      <c r="DV344" s="25" t="str">
        <f t="shared" si="94"/>
        <v/>
      </c>
      <c r="DW344" s="31" t="str">
        <f t="shared" si="95"/>
        <v/>
      </c>
    </row>
    <row r="345" spans="1:127" x14ac:dyDescent="0.3">
      <c r="A345" s="264">
        <v>343</v>
      </c>
      <c r="B345" s="12" t="str">
        <f>IF(C345="","",'Critical Info &amp; Checklist'!$G$11&amp;"_"&amp;TEXT('New Data Sheet'!A345,"000")&amp;IF(ISBLANK('Sample Information'!C353),"","_"&amp;'Sample Information'!C353)&amp;IF(ISBLANK('Sample Information'!D353),"","_"&amp;'Sample Information'!D353)&amp;"_"&amp;C345)</f>
        <v/>
      </c>
      <c r="C345" s="24" t="str">
        <f>IF(ISBLANK('Sample Information'!B353),"",'Sample Information'!B353)</f>
        <v/>
      </c>
      <c r="D345" s="13" t="str">
        <f>IF(ISBLANK('Sample Information'!E353),"",'Sample Information'!E353)</f>
        <v/>
      </c>
      <c r="E345" s="13" t="str">
        <f>IF(ISBLANK('Sample Information'!D353),"",'Sample Information'!D353)</f>
        <v/>
      </c>
      <c r="F345" s="13" t="str">
        <f>IF(ISBLANK('Sample Information'!U353),"Not provided",'Sample Information'!U353)</f>
        <v>Not provided</v>
      </c>
      <c r="V345" s="70" t="str">
        <f t="shared" si="89"/>
        <v/>
      </c>
      <c r="W3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5" s="63"/>
      <c r="AN345" s="22"/>
      <c r="AO345" s="22"/>
      <c r="AP345" s="22"/>
      <c r="BF345" s="70" t="str">
        <f t="shared" si="81"/>
        <v/>
      </c>
      <c r="BJ345" s="71" t="str">
        <f t="shared" si="82"/>
        <v/>
      </c>
      <c r="BK345" s="71" t="str">
        <f t="shared" si="90"/>
        <v/>
      </c>
      <c r="BL345" s="71" t="str">
        <f t="shared" si="91"/>
        <v/>
      </c>
      <c r="BU345" s="74" t="str">
        <f t="shared" si="83"/>
        <v/>
      </c>
      <c r="BV345" s="74" t="str">
        <f t="shared" si="84"/>
        <v/>
      </c>
      <c r="BW345" s="74" t="str">
        <f t="shared" si="85"/>
        <v/>
      </c>
      <c r="BX345" s="243"/>
      <c r="BY345" s="244"/>
      <c r="CP345" s="63"/>
      <c r="CQ345" s="22"/>
      <c r="CR345" s="22"/>
      <c r="CS345" s="64"/>
      <c r="DI345" s="34" t="str">
        <f t="shared" si="92"/>
        <v/>
      </c>
      <c r="DP345" s="18" t="str">
        <f t="shared" si="93"/>
        <v/>
      </c>
      <c r="DQ345" s="14" t="str">
        <f t="shared" si="86"/>
        <v/>
      </c>
      <c r="DR345" s="19" t="str">
        <f t="shared" si="87"/>
        <v/>
      </c>
      <c r="DS345" s="265" t="str">
        <f>IFERROR(LOOKUP(B345,#REF!,#REF!),"")</f>
        <v/>
      </c>
      <c r="DT345" s="294"/>
      <c r="DU345" s="25" t="str">
        <f t="shared" si="88"/>
        <v/>
      </c>
      <c r="DV345" s="25" t="str">
        <f t="shared" si="94"/>
        <v/>
      </c>
      <c r="DW345" s="31" t="str">
        <f t="shared" si="95"/>
        <v/>
      </c>
    </row>
    <row r="346" spans="1:127" x14ac:dyDescent="0.3">
      <c r="A346" s="264">
        <v>344</v>
      </c>
      <c r="B346" s="12" t="str">
        <f>IF(C346="","",'Critical Info &amp; Checklist'!$G$11&amp;"_"&amp;TEXT('New Data Sheet'!A346,"000")&amp;IF(ISBLANK('Sample Information'!C354),"","_"&amp;'Sample Information'!C354)&amp;IF(ISBLANK('Sample Information'!D354),"","_"&amp;'Sample Information'!D354)&amp;"_"&amp;C346)</f>
        <v/>
      </c>
      <c r="C346" s="24" t="str">
        <f>IF(ISBLANK('Sample Information'!B354),"",'Sample Information'!B354)</f>
        <v/>
      </c>
      <c r="D346" s="13" t="str">
        <f>IF(ISBLANK('Sample Information'!E354),"",'Sample Information'!E354)</f>
        <v/>
      </c>
      <c r="E346" s="13" t="str">
        <f>IF(ISBLANK('Sample Information'!D354),"",'Sample Information'!D354)</f>
        <v/>
      </c>
      <c r="F346" s="13" t="str">
        <f>IF(ISBLANK('Sample Information'!U354),"Not provided",'Sample Information'!U354)</f>
        <v>Not provided</v>
      </c>
      <c r="V346" s="70" t="str">
        <f t="shared" si="89"/>
        <v/>
      </c>
      <c r="W3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6" s="63"/>
      <c r="AN346" s="22"/>
      <c r="AO346" s="22"/>
      <c r="AP346" s="22"/>
      <c r="BF346" s="70" t="str">
        <f t="shared" si="81"/>
        <v/>
      </c>
      <c r="BJ346" s="71" t="str">
        <f t="shared" si="82"/>
        <v/>
      </c>
      <c r="BK346" s="71" t="str">
        <f t="shared" si="90"/>
        <v/>
      </c>
      <c r="BL346" s="71" t="str">
        <f t="shared" si="91"/>
        <v/>
      </c>
      <c r="BU346" s="74" t="str">
        <f t="shared" si="83"/>
        <v/>
      </c>
      <c r="BV346" s="74" t="str">
        <f t="shared" si="84"/>
        <v/>
      </c>
      <c r="BW346" s="74" t="str">
        <f t="shared" si="85"/>
        <v/>
      </c>
      <c r="BX346" s="243"/>
      <c r="BY346" s="244"/>
      <c r="CP346" s="63"/>
      <c r="CQ346" s="22"/>
      <c r="CR346" s="22"/>
      <c r="CS346" s="64"/>
      <c r="DI346" s="34" t="str">
        <f t="shared" si="92"/>
        <v/>
      </c>
      <c r="DP346" s="18" t="str">
        <f t="shared" si="93"/>
        <v/>
      </c>
      <c r="DQ346" s="14" t="str">
        <f t="shared" si="86"/>
        <v/>
      </c>
      <c r="DR346" s="19" t="str">
        <f t="shared" si="87"/>
        <v/>
      </c>
      <c r="DS346" s="265" t="str">
        <f>IFERROR(LOOKUP(B346,#REF!,#REF!),"")</f>
        <v/>
      </c>
      <c r="DT346" s="294"/>
      <c r="DU346" s="25" t="str">
        <f t="shared" si="88"/>
        <v/>
      </c>
      <c r="DV346" s="25" t="str">
        <f t="shared" si="94"/>
        <v/>
      </c>
      <c r="DW346" s="31" t="str">
        <f t="shared" si="95"/>
        <v/>
      </c>
    </row>
    <row r="347" spans="1:127" x14ac:dyDescent="0.3">
      <c r="A347" s="264">
        <v>345</v>
      </c>
      <c r="B347" s="12" t="str">
        <f>IF(C347="","",'Critical Info &amp; Checklist'!$G$11&amp;"_"&amp;TEXT('New Data Sheet'!A347,"000")&amp;IF(ISBLANK('Sample Information'!C355),"","_"&amp;'Sample Information'!C355)&amp;IF(ISBLANK('Sample Information'!D355),"","_"&amp;'Sample Information'!D355)&amp;"_"&amp;C347)</f>
        <v/>
      </c>
      <c r="C347" s="24" t="str">
        <f>IF(ISBLANK('Sample Information'!B355),"",'Sample Information'!B355)</f>
        <v/>
      </c>
      <c r="D347" s="13" t="str">
        <f>IF(ISBLANK('Sample Information'!E355),"",'Sample Information'!E355)</f>
        <v/>
      </c>
      <c r="E347" s="13" t="str">
        <f>IF(ISBLANK('Sample Information'!D355),"",'Sample Information'!D355)</f>
        <v/>
      </c>
      <c r="F347" s="13" t="str">
        <f>IF(ISBLANK('Sample Information'!U355),"Not provided",'Sample Information'!U355)</f>
        <v>Not provided</v>
      </c>
      <c r="V347" s="70" t="str">
        <f t="shared" si="89"/>
        <v/>
      </c>
      <c r="W3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7" s="63"/>
      <c r="AN347" s="22"/>
      <c r="AO347" s="22"/>
      <c r="AP347" s="22"/>
      <c r="BF347" s="70" t="str">
        <f t="shared" si="81"/>
        <v/>
      </c>
      <c r="BJ347" s="71" t="str">
        <f t="shared" si="82"/>
        <v/>
      </c>
      <c r="BK347" s="71" t="str">
        <f t="shared" si="90"/>
        <v/>
      </c>
      <c r="BL347" s="71" t="str">
        <f t="shared" si="91"/>
        <v/>
      </c>
      <c r="BU347" s="74" t="str">
        <f t="shared" si="83"/>
        <v/>
      </c>
      <c r="BV347" s="74" t="str">
        <f t="shared" si="84"/>
        <v/>
      </c>
      <c r="BW347" s="74" t="str">
        <f t="shared" si="85"/>
        <v/>
      </c>
      <c r="BX347" s="243"/>
      <c r="BY347" s="244"/>
      <c r="CP347" s="63"/>
      <c r="CQ347" s="22"/>
      <c r="CR347" s="22"/>
      <c r="CS347" s="64"/>
      <c r="DI347" s="34" t="str">
        <f t="shared" si="92"/>
        <v/>
      </c>
      <c r="DP347" s="18" t="str">
        <f t="shared" si="93"/>
        <v/>
      </c>
      <c r="DQ347" s="14" t="str">
        <f t="shared" si="86"/>
        <v/>
      </c>
      <c r="DR347" s="19" t="str">
        <f t="shared" si="87"/>
        <v/>
      </c>
      <c r="DS347" s="265" t="str">
        <f>IFERROR(LOOKUP(B347,#REF!,#REF!),"")</f>
        <v/>
      </c>
      <c r="DT347" s="294"/>
      <c r="DU347" s="25" t="str">
        <f t="shared" si="88"/>
        <v/>
      </c>
      <c r="DV347" s="25" t="str">
        <f t="shared" si="94"/>
        <v/>
      </c>
      <c r="DW347" s="31" t="str">
        <f t="shared" si="95"/>
        <v/>
      </c>
    </row>
    <row r="348" spans="1:127" x14ac:dyDescent="0.3">
      <c r="A348" s="264">
        <v>346</v>
      </c>
      <c r="B348" s="12" t="str">
        <f>IF(C348="","",'Critical Info &amp; Checklist'!$G$11&amp;"_"&amp;TEXT('New Data Sheet'!A348,"000")&amp;IF(ISBLANK('Sample Information'!C356),"","_"&amp;'Sample Information'!C356)&amp;IF(ISBLANK('Sample Information'!D356),"","_"&amp;'Sample Information'!D356)&amp;"_"&amp;C348)</f>
        <v/>
      </c>
      <c r="C348" s="24" t="str">
        <f>IF(ISBLANK('Sample Information'!B356),"",'Sample Information'!B356)</f>
        <v/>
      </c>
      <c r="D348" s="13" t="str">
        <f>IF(ISBLANK('Sample Information'!E356),"",'Sample Information'!E356)</f>
        <v/>
      </c>
      <c r="E348" s="13" t="str">
        <f>IF(ISBLANK('Sample Information'!D356),"",'Sample Information'!D356)</f>
        <v/>
      </c>
      <c r="F348" s="13" t="str">
        <f>IF(ISBLANK('Sample Information'!U356),"Not provided",'Sample Information'!U356)</f>
        <v>Not provided</v>
      </c>
      <c r="V348" s="70" t="str">
        <f t="shared" si="89"/>
        <v/>
      </c>
      <c r="W3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8" s="63"/>
      <c r="AN348" s="22"/>
      <c r="AO348" s="22"/>
      <c r="AP348" s="22"/>
      <c r="BF348" s="70" t="str">
        <f t="shared" si="81"/>
        <v/>
      </c>
      <c r="BJ348" s="71" t="str">
        <f t="shared" si="82"/>
        <v/>
      </c>
      <c r="BK348" s="71" t="str">
        <f t="shared" si="90"/>
        <v/>
      </c>
      <c r="BL348" s="71" t="str">
        <f t="shared" si="91"/>
        <v/>
      </c>
      <c r="BU348" s="74" t="str">
        <f t="shared" si="83"/>
        <v/>
      </c>
      <c r="BV348" s="74" t="str">
        <f t="shared" si="84"/>
        <v/>
      </c>
      <c r="BW348" s="74" t="str">
        <f t="shared" si="85"/>
        <v/>
      </c>
      <c r="BX348" s="243"/>
      <c r="BY348" s="244"/>
      <c r="CP348" s="63"/>
      <c r="CQ348" s="22"/>
      <c r="CR348" s="22"/>
      <c r="CS348" s="64"/>
      <c r="DI348" s="34" t="str">
        <f t="shared" si="92"/>
        <v/>
      </c>
      <c r="DP348" s="18" t="str">
        <f t="shared" si="93"/>
        <v/>
      </c>
      <c r="DQ348" s="14" t="str">
        <f t="shared" si="86"/>
        <v/>
      </c>
      <c r="DR348" s="19" t="str">
        <f t="shared" si="87"/>
        <v/>
      </c>
      <c r="DS348" s="265" t="str">
        <f>IFERROR(LOOKUP(B348,#REF!,#REF!),"")</f>
        <v/>
      </c>
      <c r="DT348" s="294"/>
      <c r="DU348" s="25" t="str">
        <f t="shared" si="88"/>
        <v/>
      </c>
      <c r="DV348" s="25" t="str">
        <f t="shared" si="94"/>
        <v/>
      </c>
      <c r="DW348" s="31" t="str">
        <f t="shared" si="95"/>
        <v/>
      </c>
    </row>
    <row r="349" spans="1:127" x14ac:dyDescent="0.3">
      <c r="A349" s="264">
        <v>347</v>
      </c>
      <c r="B349" s="12" t="str">
        <f>IF(C349="","",'Critical Info &amp; Checklist'!$G$11&amp;"_"&amp;TEXT('New Data Sheet'!A349,"000")&amp;IF(ISBLANK('Sample Information'!C357),"","_"&amp;'Sample Information'!C357)&amp;IF(ISBLANK('Sample Information'!D357),"","_"&amp;'Sample Information'!D357)&amp;"_"&amp;C349)</f>
        <v/>
      </c>
      <c r="C349" s="24" t="str">
        <f>IF(ISBLANK('Sample Information'!B357),"",'Sample Information'!B357)</f>
        <v/>
      </c>
      <c r="D349" s="13" t="str">
        <f>IF(ISBLANK('Sample Information'!E357),"",'Sample Information'!E357)</f>
        <v/>
      </c>
      <c r="E349" s="13" t="str">
        <f>IF(ISBLANK('Sample Information'!D357),"",'Sample Information'!D357)</f>
        <v/>
      </c>
      <c r="F349" s="13" t="str">
        <f>IF(ISBLANK('Sample Information'!U357),"Not provided",'Sample Information'!U357)</f>
        <v>Not provided</v>
      </c>
      <c r="V349" s="70" t="str">
        <f t="shared" si="89"/>
        <v/>
      </c>
      <c r="W3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9" s="63"/>
      <c r="AN349" s="22"/>
      <c r="AO349" s="22"/>
      <c r="AP349" s="22"/>
      <c r="BF349" s="70" t="str">
        <f t="shared" si="81"/>
        <v/>
      </c>
      <c r="BJ349" s="71" t="str">
        <f t="shared" si="82"/>
        <v/>
      </c>
      <c r="BK349" s="71" t="str">
        <f t="shared" si="90"/>
        <v/>
      </c>
      <c r="BL349" s="71" t="str">
        <f t="shared" si="91"/>
        <v/>
      </c>
      <c r="BU349" s="74" t="str">
        <f t="shared" si="83"/>
        <v/>
      </c>
      <c r="BV349" s="74" t="str">
        <f t="shared" si="84"/>
        <v/>
      </c>
      <c r="BW349" s="74" t="str">
        <f t="shared" si="85"/>
        <v/>
      </c>
      <c r="BX349" s="243"/>
      <c r="BY349" s="244"/>
      <c r="CP349" s="63"/>
      <c r="CQ349" s="22"/>
      <c r="CR349" s="22"/>
      <c r="CS349" s="64"/>
      <c r="DI349" s="34" t="str">
        <f t="shared" si="92"/>
        <v/>
      </c>
      <c r="DP349" s="18" t="str">
        <f t="shared" si="93"/>
        <v/>
      </c>
      <c r="DQ349" s="14" t="str">
        <f t="shared" si="86"/>
        <v/>
      </c>
      <c r="DR349" s="19" t="str">
        <f t="shared" si="87"/>
        <v/>
      </c>
      <c r="DS349" s="265" t="str">
        <f>IFERROR(LOOKUP(B349,#REF!,#REF!),"")</f>
        <v/>
      </c>
      <c r="DT349" s="294"/>
      <c r="DU349" s="25" t="str">
        <f t="shared" si="88"/>
        <v/>
      </c>
      <c r="DV349" s="25" t="str">
        <f t="shared" si="94"/>
        <v/>
      </c>
      <c r="DW349" s="31" t="str">
        <f t="shared" si="95"/>
        <v/>
      </c>
    </row>
    <row r="350" spans="1:127" x14ac:dyDescent="0.3">
      <c r="A350" s="264">
        <v>348</v>
      </c>
      <c r="B350" s="12" t="str">
        <f>IF(C350="","",'Critical Info &amp; Checklist'!$G$11&amp;"_"&amp;TEXT('New Data Sheet'!A350,"000")&amp;IF(ISBLANK('Sample Information'!C358),"","_"&amp;'Sample Information'!C358)&amp;IF(ISBLANK('Sample Information'!D358),"","_"&amp;'Sample Information'!D358)&amp;"_"&amp;C350)</f>
        <v/>
      </c>
      <c r="C350" s="24" t="str">
        <f>IF(ISBLANK('Sample Information'!B358),"",'Sample Information'!B358)</f>
        <v/>
      </c>
      <c r="D350" s="13" t="str">
        <f>IF(ISBLANK('Sample Information'!E358),"",'Sample Information'!E358)</f>
        <v/>
      </c>
      <c r="E350" s="13" t="str">
        <f>IF(ISBLANK('Sample Information'!D358),"",'Sample Information'!D358)</f>
        <v/>
      </c>
      <c r="F350" s="13" t="str">
        <f>IF(ISBLANK('Sample Information'!U358),"Not provided",'Sample Information'!U358)</f>
        <v>Not provided</v>
      </c>
      <c r="V350" s="70" t="str">
        <f t="shared" si="89"/>
        <v/>
      </c>
      <c r="W3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0" s="63"/>
      <c r="AN350" s="22"/>
      <c r="AO350" s="22"/>
      <c r="AP350" s="22"/>
      <c r="BF350" s="70" t="str">
        <f t="shared" si="81"/>
        <v/>
      </c>
      <c r="BJ350" s="71" t="str">
        <f t="shared" si="82"/>
        <v/>
      </c>
      <c r="BK350" s="71" t="str">
        <f t="shared" si="90"/>
        <v/>
      </c>
      <c r="BL350" s="71" t="str">
        <f t="shared" si="91"/>
        <v/>
      </c>
      <c r="BU350" s="74" t="str">
        <f t="shared" si="83"/>
        <v/>
      </c>
      <c r="BV350" s="74" t="str">
        <f t="shared" si="84"/>
        <v/>
      </c>
      <c r="BW350" s="74" t="str">
        <f t="shared" si="85"/>
        <v/>
      </c>
      <c r="BX350" s="243"/>
      <c r="BY350" s="244"/>
      <c r="CP350" s="63"/>
      <c r="CQ350" s="22"/>
      <c r="CR350" s="22"/>
      <c r="CS350" s="64"/>
      <c r="DI350" s="34" t="str">
        <f t="shared" si="92"/>
        <v/>
      </c>
      <c r="DP350" s="18" t="str">
        <f t="shared" si="93"/>
        <v/>
      </c>
      <c r="DQ350" s="14" t="str">
        <f t="shared" si="86"/>
        <v/>
      </c>
      <c r="DR350" s="19" t="str">
        <f t="shared" si="87"/>
        <v/>
      </c>
      <c r="DS350" s="265" t="str">
        <f>IFERROR(LOOKUP(B350,#REF!,#REF!),"")</f>
        <v/>
      </c>
      <c r="DT350" s="294"/>
      <c r="DU350" s="25" t="str">
        <f t="shared" si="88"/>
        <v/>
      </c>
      <c r="DV350" s="25" t="str">
        <f t="shared" si="94"/>
        <v/>
      </c>
      <c r="DW350" s="31" t="str">
        <f t="shared" si="95"/>
        <v/>
      </c>
    </row>
    <row r="351" spans="1:127" x14ac:dyDescent="0.3">
      <c r="A351" s="264">
        <v>349</v>
      </c>
      <c r="B351" s="12" t="str">
        <f>IF(C351="","",'Critical Info &amp; Checklist'!$G$11&amp;"_"&amp;TEXT('New Data Sheet'!A351,"000")&amp;IF(ISBLANK('Sample Information'!C359),"","_"&amp;'Sample Information'!C359)&amp;IF(ISBLANK('Sample Information'!D359),"","_"&amp;'Sample Information'!D359)&amp;"_"&amp;C351)</f>
        <v/>
      </c>
      <c r="C351" s="24" t="str">
        <f>IF(ISBLANK('Sample Information'!B359),"",'Sample Information'!B359)</f>
        <v/>
      </c>
      <c r="D351" s="13" t="str">
        <f>IF(ISBLANK('Sample Information'!E359),"",'Sample Information'!E359)</f>
        <v/>
      </c>
      <c r="E351" s="13" t="str">
        <f>IF(ISBLANK('Sample Information'!D359),"",'Sample Information'!D359)</f>
        <v/>
      </c>
      <c r="F351" s="13" t="str">
        <f>IF(ISBLANK('Sample Information'!U359),"Not provided",'Sample Information'!U359)</f>
        <v>Not provided</v>
      </c>
      <c r="V351" s="70" t="str">
        <f t="shared" si="89"/>
        <v/>
      </c>
      <c r="W3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1" s="63"/>
      <c r="AN351" s="22"/>
      <c r="AO351" s="22"/>
      <c r="AP351" s="22"/>
      <c r="BF351" s="70" t="str">
        <f t="shared" si="81"/>
        <v/>
      </c>
      <c r="BJ351" s="71" t="str">
        <f t="shared" si="82"/>
        <v/>
      </c>
      <c r="BK351" s="71" t="str">
        <f t="shared" si="90"/>
        <v/>
      </c>
      <c r="BL351" s="71" t="str">
        <f t="shared" si="91"/>
        <v/>
      </c>
      <c r="BU351" s="74" t="str">
        <f t="shared" si="83"/>
        <v/>
      </c>
      <c r="BV351" s="74" t="str">
        <f t="shared" si="84"/>
        <v/>
      </c>
      <c r="BW351" s="74" t="str">
        <f t="shared" si="85"/>
        <v/>
      </c>
      <c r="BX351" s="243"/>
      <c r="BY351" s="244"/>
      <c r="CP351" s="63"/>
      <c r="CQ351" s="22"/>
      <c r="CR351" s="22"/>
      <c r="CS351" s="64"/>
      <c r="DI351" s="34" t="str">
        <f t="shared" si="92"/>
        <v/>
      </c>
      <c r="DP351" s="18" t="str">
        <f t="shared" si="93"/>
        <v/>
      </c>
      <c r="DQ351" s="14" t="str">
        <f t="shared" si="86"/>
        <v/>
      </c>
      <c r="DR351" s="19" t="str">
        <f t="shared" si="87"/>
        <v/>
      </c>
      <c r="DS351" s="265" t="str">
        <f>IFERROR(LOOKUP(B351,#REF!,#REF!),"")</f>
        <v/>
      </c>
      <c r="DT351" s="294"/>
      <c r="DU351" s="25" t="str">
        <f t="shared" si="88"/>
        <v/>
      </c>
      <c r="DV351" s="25" t="str">
        <f t="shared" si="94"/>
        <v/>
      </c>
      <c r="DW351" s="31" t="str">
        <f t="shared" si="95"/>
        <v/>
      </c>
    </row>
    <row r="352" spans="1:127" x14ac:dyDescent="0.3">
      <c r="A352" s="264">
        <v>350</v>
      </c>
      <c r="B352" s="12" t="str">
        <f>IF(C352="","",'Critical Info &amp; Checklist'!$G$11&amp;"_"&amp;TEXT('New Data Sheet'!A352,"000")&amp;IF(ISBLANK('Sample Information'!C360),"","_"&amp;'Sample Information'!C360)&amp;IF(ISBLANK('Sample Information'!D360),"","_"&amp;'Sample Information'!D360)&amp;"_"&amp;C352)</f>
        <v/>
      </c>
      <c r="C352" s="24" t="str">
        <f>IF(ISBLANK('Sample Information'!B360),"",'Sample Information'!B360)</f>
        <v/>
      </c>
      <c r="D352" s="13" t="str">
        <f>IF(ISBLANK('Sample Information'!E360),"",'Sample Information'!E360)</f>
        <v/>
      </c>
      <c r="E352" s="13" t="str">
        <f>IF(ISBLANK('Sample Information'!D360),"",'Sample Information'!D360)</f>
        <v/>
      </c>
      <c r="F352" s="13" t="str">
        <f>IF(ISBLANK('Sample Information'!U360),"Not provided",'Sample Information'!U360)</f>
        <v>Not provided</v>
      </c>
      <c r="V352" s="70" t="str">
        <f t="shared" si="89"/>
        <v/>
      </c>
      <c r="W3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2" s="63"/>
      <c r="AN352" s="22"/>
      <c r="AO352" s="22"/>
      <c r="AP352" s="22"/>
      <c r="BF352" s="70" t="str">
        <f t="shared" si="81"/>
        <v/>
      </c>
      <c r="BJ352" s="71" t="str">
        <f t="shared" si="82"/>
        <v/>
      </c>
      <c r="BK352" s="71" t="str">
        <f t="shared" si="90"/>
        <v/>
      </c>
      <c r="BL352" s="71" t="str">
        <f t="shared" si="91"/>
        <v/>
      </c>
      <c r="BU352" s="74" t="str">
        <f t="shared" si="83"/>
        <v/>
      </c>
      <c r="BV352" s="74" t="str">
        <f t="shared" si="84"/>
        <v/>
      </c>
      <c r="BW352" s="74" t="str">
        <f t="shared" si="85"/>
        <v/>
      </c>
      <c r="BX352" s="243"/>
      <c r="BY352" s="244"/>
      <c r="CP352" s="63"/>
      <c r="CQ352" s="22"/>
      <c r="CR352" s="22"/>
      <c r="CS352" s="64"/>
      <c r="DI352" s="34" t="str">
        <f t="shared" si="92"/>
        <v/>
      </c>
      <c r="DP352" s="18" t="str">
        <f t="shared" si="93"/>
        <v/>
      </c>
      <c r="DQ352" s="14" t="str">
        <f t="shared" si="86"/>
        <v/>
      </c>
      <c r="DR352" s="19" t="str">
        <f t="shared" si="87"/>
        <v/>
      </c>
      <c r="DS352" s="265" t="str">
        <f>IFERROR(LOOKUP(B352,#REF!,#REF!),"")</f>
        <v/>
      </c>
      <c r="DT352" s="294"/>
      <c r="DU352" s="25" t="str">
        <f t="shared" si="88"/>
        <v/>
      </c>
      <c r="DV352" s="25" t="str">
        <f t="shared" si="94"/>
        <v/>
      </c>
      <c r="DW352" s="31" t="str">
        <f t="shared" si="95"/>
        <v/>
      </c>
    </row>
    <row r="353" spans="1:127" x14ac:dyDescent="0.3">
      <c r="A353" s="264">
        <v>351</v>
      </c>
      <c r="B353" s="12" t="str">
        <f>IF(C353="","",'Critical Info &amp; Checklist'!$G$11&amp;"_"&amp;TEXT('New Data Sheet'!A353,"000")&amp;IF(ISBLANK('Sample Information'!C361),"","_"&amp;'Sample Information'!C361)&amp;IF(ISBLANK('Sample Information'!D361),"","_"&amp;'Sample Information'!D361)&amp;"_"&amp;C353)</f>
        <v/>
      </c>
      <c r="C353" s="24" t="str">
        <f>IF(ISBLANK('Sample Information'!B361),"",'Sample Information'!B361)</f>
        <v/>
      </c>
      <c r="D353" s="13" t="str">
        <f>IF(ISBLANK('Sample Information'!E361),"",'Sample Information'!E361)</f>
        <v/>
      </c>
      <c r="E353" s="13" t="str">
        <f>IF(ISBLANK('Sample Information'!D361),"",'Sample Information'!D361)</f>
        <v/>
      </c>
      <c r="F353" s="13" t="str">
        <f>IF(ISBLANK('Sample Information'!U361),"Not provided",'Sample Information'!U361)</f>
        <v>Not provided</v>
      </c>
      <c r="V353" s="70" t="str">
        <f t="shared" si="89"/>
        <v/>
      </c>
      <c r="W3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3" s="63"/>
      <c r="AN353" s="22"/>
      <c r="AO353" s="22"/>
      <c r="AP353" s="22"/>
      <c r="BF353" s="70" t="str">
        <f t="shared" si="81"/>
        <v/>
      </c>
      <c r="BJ353" s="71" t="str">
        <f t="shared" si="82"/>
        <v/>
      </c>
      <c r="BK353" s="71" t="str">
        <f t="shared" si="90"/>
        <v/>
      </c>
      <c r="BL353" s="71" t="str">
        <f t="shared" si="91"/>
        <v/>
      </c>
      <c r="BU353" s="74" t="str">
        <f t="shared" si="83"/>
        <v/>
      </c>
      <c r="BV353" s="74" t="str">
        <f t="shared" si="84"/>
        <v/>
      </c>
      <c r="BW353" s="74" t="str">
        <f t="shared" si="85"/>
        <v/>
      </c>
      <c r="BX353" s="243"/>
      <c r="BY353" s="244"/>
      <c r="CP353" s="63"/>
      <c r="CQ353" s="22"/>
      <c r="CR353" s="22"/>
      <c r="CS353" s="64"/>
      <c r="DI353" s="34" t="str">
        <f t="shared" si="92"/>
        <v/>
      </c>
      <c r="DP353" s="18" t="str">
        <f t="shared" si="93"/>
        <v/>
      </c>
      <c r="DQ353" s="14" t="str">
        <f t="shared" si="86"/>
        <v/>
      </c>
      <c r="DR353" s="19" t="str">
        <f t="shared" si="87"/>
        <v/>
      </c>
      <c r="DS353" s="265" t="str">
        <f>IFERROR(LOOKUP(B353,#REF!,#REF!),"")</f>
        <v/>
      </c>
      <c r="DT353" s="294"/>
      <c r="DU353" s="25" t="str">
        <f t="shared" si="88"/>
        <v/>
      </c>
      <c r="DV353" s="25" t="str">
        <f t="shared" si="94"/>
        <v/>
      </c>
      <c r="DW353" s="31" t="str">
        <f t="shared" si="95"/>
        <v/>
      </c>
    </row>
    <row r="354" spans="1:127" x14ac:dyDescent="0.3">
      <c r="A354" s="264">
        <v>352</v>
      </c>
      <c r="B354" s="12" t="str">
        <f>IF(C354="","",'Critical Info &amp; Checklist'!$G$11&amp;"_"&amp;TEXT('New Data Sheet'!A354,"000")&amp;IF(ISBLANK('Sample Information'!C362),"","_"&amp;'Sample Information'!C362)&amp;IF(ISBLANK('Sample Information'!D362),"","_"&amp;'Sample Information'!D362)&amp;"_"&amp;C354)</f>
        <v/>
      </c>
      <c r="C354" s="24" t="str">
        <f>IF(ISBLANK('Sample Information'!B362),"",'Sample Information'!B362)</f>
        <v/>
      </c>
      <c r="D354" s="13" t="str">
        <f>IF(ISBLANK('Sample Information'!E362),"",'Sample Information'!E362)</f>
        <v/>
      </c>
      <c r="E354" s="13" t="str">
        <f>IF(ISBLANK('Sample Information'!D362),"",'Sample Information'!D362)</f>
        <v/>
      </c>
      <c r="F354" s="13" t="str">
        <f>IF(ISBLANK('Sample Information'!U362),"Not provided",'Sample Information'!U362)</f>
        <v>Not provided</v>
      </c>
      <c r="V354" s="70" t="str">
        <f t="shared" si="89"/>
        <v/>
      </c>
      <c r="W3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4" s="63"/>
      <c r="AN354" s="22"/>
      <c r="AO354" s="22"/>
      <c r="AP354" s="22"/>
      <c r="BF354" s="70" t="str">
        <f t="shared" si="81"/>
        <v/>
      </c>
      <c r="BJ354" s="71" t="str">
        <f t="shared" si="82"/>
        <v/>
      </c>
      <c r="BK354" s="71" t="str">
        <f t="shared" si="90"/>
        <v/>
      </c>
      <c r="BL354" s="71" t="str">
        <f t="shared" si="91"/>
        <v/>
      </c>
      <c r="BU354" s="74" t="str">
        <f t="shared" si="83"/>
        <v/>
      </c>
      <c r="BV354" s="74" t="str">
        <f t="shared" si="84"/>
        <v/>
      </c>
      <c r="BW354" s="74" t="str">
        <f t="shared" si="85"/>
        <v/>
      </c>
      <c r="BX354" s="243"/>
      <c r="BY354" s="244"/>
      <c r="CP354" s="63"/>
      <c r="CQ354" s="22"/>
      <c r="CR354" s="22"/>
      <c r="CS354" s="64"/>
      <c r="DI354" s="34" t="str">
        <f t="shared" si="92"/>
        <v/>
      </c>
      <c r="DP354" s="18" t="str">
        <f t="shared" si="93"/>
        <v/>
      </c>
      <c r="DQ354" s="14" t="str">
        <f t="shared" si="86"/>
        <v/>
      </c>
      <c r="DR354" s="19" t="str">
        <f t="shared" si="87"/>
        <v/>
      </c>
      <c r="DS354" s="265" t="str">
        <f>IFERROR(LOOKUP(B354,#REF!,#REF!),"")</f>
        <v/>
      </c>
      <c r="DT354" s="294"/>
      <c r="DU354" s="25" t="str">
        <f t="shared" si="88"/>
        <v/>
      </c>
      <c r="DV354" s="25" t="str">
        <f t="shared" si="94"/>
        <v/>
      </c>
      <c r="DW354" s="31" t="str">
        <f t="shared" si="95"/>
        <v/>
      </c>
    </row>
    <row r="355" spans="1:127" x14ac:dyDescent="0.3">
      <c r="A355" s="264">
        <v>353</v>
      </c>
      <c r="B355" s="12" t="str">
        <f>IF(C355="","",'Critical Info &amp; Checklist'!$G$11&amp;"_"&amp;TEXT('New Data Sheet'!A355,"000")&amp;IF(ISBLANK('Sample Information'!C363),"","_"&amp;'Sample Information'!C363)&amp;IF(ISBLANK('Sample Information'!D363),"","_"&amp;'Sample Information'!D363)&amp;"_"&amp;C355)</f>
        <v/>
      </c>
      <c r="C355" s="24" t="str">
        <f>IF(ISBLANK('Sample Information'!B363),"",'Sample Information'!B363)</f>
        <v/>
      </c>
      <c r="D355" s="13" t="str">
        <f>IF(ISBLANK('Sample Information'!E363),"",'Sample Information'!E363)</f>
        <v/>
      </c>
      <c r="E355" s="13" t="str">
        <f>IF(ISBLANK('Sample Information'!D363),"",'Sample Information'!D363)</f>
        <v/>
      </c>
      <c r="F355" s="13" t="str">
        <f>IF(ISBLANK('Sample Information'!U363),"Not provided",'Sample Information'!U363)</f>
        <v>Not provided</v>
      </c>
      <c r="V355" s="70" t="str">
        <f t="shared" si="89"/>
        <v/>
      </c>
      <c r="W3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5" s="63"/>
      <c r="AN355" s="22"/>
      <c r="AO355" s="22"/>
      <c r="AP355" s="22"/>
      <c r="BF355" s="70" t="str">
        <f t="shared" si="81"/>
        <v/>
      </c>
      <c r="BJ355" s="71" t="str">
        <f t="shared" si="82"/>
        <v/>
      </c>
      <c r="BK355" s="71" t="str">
        <f t="shared" si="90"/>
        <v/>
      </c>
      <c r="BL355" s="71" t="str">
        <f t="shared" si="91"/>
        <v/>
      </c>
      <c r="BU355" s="74" t="str">
        <f t="shared" si="83"/>
        <v/>
      </c>
      <c r="BV355" s="74" t="str">
        <f t="shared" si="84"/>
        <v/>
      </c>
      <c r="BW355" s="74" t="str">
        <f t="shared" si="85"/>
        <v/>
      </c>
      <c r="BX355" s="243"/>
      <c r="BY355" s="244"/>
      <c r="CP355" s="63"/>
      <c r="CQ355" s="22"/>
      <c r="CR355" s="22"/>
      <c r="CS355" s="64"/>
      <c r="DI355" s="34" t="str">
        <f t="shared" si="92"/>
        <v/>
      </c>
      <c r="DP355" s="18" t="str">
        <f t="shared" si="93"/>
        <v/>
      </c>
      <c r="DQ355" s="14" t="str">
        <f t="shared" si="86"/>
        <v/>
      </c>
      <c r="DR355" s="19" t="str">
        <f t="shared" si="87"/>
        <v/>
      </c>
      <c r="DS355" s="265" t="str">
        <f>IFERROR(LOOKUP(B355,#REF!,#REF!),"")</f>
        <v/>
      </c>
      <c r="DT355" s="294"/>
      <c r="DU355" s="25" t="str">
        <f t="shared" si="88"/>
        <v/>
      </c>
      <c r="DV355" s="25" t="str">
        <f t="shared" si="94"/>
        <v/>
      </c>
      <c r="DW355" s="31" t="str">
        <f t="shared" si="95"/>
        <v/>
      </c>
    </row>
    <row r="356" spans="1:127" x14ac:dyDescent="0.3">
      <c r="A356" s="264">
        <v>354</v>
      </c>
      <c r="B356" s="12" t="str">
        <f>IF(C356="","",'Critical Info &amp; Checklist'!$G$11&amp;"_"&amp;TEXT('New Data Sheet'!A356,"000")&amp;IF(ISBLANK('Sample Information'!C364),"","_"&amp;'Sample Information'!C364)&amp;IF(ISBLANK('Sample Information'!D364),"","_"&amp;'Sample Information'!D364)&amp;"_"&amp;C356)</f>
        <v/>
      </c>
      <c r="C356" s="24" t="str">
        <f>IF(ISBLANK('Sample Information'!B364),"",'Sample Information'!B364)</f>
        <v/>
      </c>
      <c r="D356" s="13" t="str">
        <f>IF(ISBLANK('Sample Information'!E364),"",'Sample Information'!E364)</f>
        <v/>
      </c>
      <c r="E356" s="13" t="str">
        <f>IF(ISBLANK('Sample Information'!D364),"",'Sample Information'!D364)</f>
        <v/>
      </c>
      <c r="F356" s="13" t="str">
        <f>IF(ISBLANK('Sample Information'!U364),"Not provided",'Sample Information'!U364)</f>
        <v>Not provided</v>
      </c>
      <c r="V356" s="70" t="str">
        <f t="shared" si="89"/>
        <v/>
      </c>
      <c r="W3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6" s="63"/>
      <c r="AN356" s="22"/>
      <c r="AO356" s="22"/>
      <c r="AP356" s="22"/>
      <c r="BF356" s="70" t="str">
        <f t="shared" si="81"/>
        <v/>
      </c>
      <c r="BJ356" s="71" t="str">
        <f t="shared" si="82"/>
        <v/>
      </c>
      <c r="BK356" s="71" t="str">
        <f t="shared" si="90"/>
        <v/>
      </c>
      <c r="BL356" s="71" t="str">
        <f t="shared" si="91"/>
        <v/>
      </c>
      <c r="BU356" s="74" t="str">
        <f t="shared" si="83"/>
        <v/>
      </c>
      <c r="BV356" s="74" t="str">
        <f t="shared" si="84"/>
        <v/>
      </c>
      <c r="BW356" s="74" t="str">
        <f t="shared" si="85"/>
        <v/>
      </c>
      <c r="BX356" s="243"/>
      <c r="BY356" s="244"/>
      <c r="CP356" s="63"/>
      <c r="CQ356" s="22"/>
      <c r="CR356" s="22"/>
      <c r="CS356" s="64"/>
      <c r="DI356" s="34" t="str">
        <f t="shared" si="92"/>
        <v/>
      </c>
      <c r="DP356" s="18" t="str">
        <f t="shared" si="93"/>
        <v/>
      </c>
      <c r="DQ356" s="14" t="str">
        <f t="shared" si="86"/>
        <v/>
      </c>
      <c r="DR356" s="19" t="str">
        <f t="shared" si="87"/>
        <v/>
      </c>
      <c r="DS356" s="265" t="str">
        <f>IFERROR(LOOKUP(B356,#REF!,#REF!),"")</f>
        <v/>
      </c>
      <c r="DT356" s="294"/>
      <c r="DU356" s="25" t="str">
        <f t="shared" si="88"/>
        <v/>
      </c>
      <c r="DV356" s="25" t="str">
        <f t="shared" si="94"/>
        <v/>
      </c>
      <c r="DW356" s="31" t="str">
        <f t="shared" si="95"/>
        <v/>
      </c>
    </row>
    <row r="357" spans="1:127" x14ac:dyDescent="0.3">
      <c r="A357" s="264">
        <v>355</v>
      </c>
      <c r="B357" s="12" t="str">
        <f>IF(C357="","",'Critical Info &amp; Checklist'!$G$11&amp;"_"&amp;TEXT('New Data Sheet'!A357,"000")&amp;IF(ISBLANK('Sample Information'!C365),"","_"&amp;'Sample Information'!C365)&amp;IF(ISBLANK('Sample Information'!D365),"","_"&amp;'Sample Information'!D365)&amp;"_"&amp;C357)</f>
        <v/>
      </c>
      <c r="C357" s="24" t="str">
        <f>IF(ISBLANK('Sample Information'!B365),"",'Sample Information'!B365)</f>
        <v/>
      </c>
      <c r="D357" s="13" t="str">
        <f>IF(ISBLANK('Sample Information'!E365),"",'Sample Information'!E365)</f>
        <v/>
      </c>
      <c r="E357" s="13" t="str">
        <f>IF(ISBLANK('Sample Information'!D365),"",'Sample Information'!D365)</f>
        <v/>
      </c>
      <c r="F357" s="13" t="str">
        <f>IF(ISBLANK('Sample Information'!U365),"Not provided",'Sample Information'!U365)</f>
        <v>Not provided</v>
      </c>
      <c r="V357" s="70" t="str">
        <f t="shared" si="89"/>
        <v/>
      </c>
      <c r="W3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7" s="63"/>
      <c r="AN357" s="22"/>
      <c r="AO357" s="22"/>
      <c r="AP357" s="22"/>
      <c r="BF357" s="70" t="str">
        <f t="shared" si="81"/>
        <v/>
      </c>
      <c r="BJ357" s="71" t="str">
        <f t="shared" si="82"/>
        <v/>
      </c>
      <c r="BK357" s="71" t="str">
        <f t="shared" si="90"/>
        <v/>
      </c>
      <c r="BL357" s="71" t="str">
        <f t="shared" si="91"/>
        <v/>
      </c>
      <c r="BU357" s="74" t="str">
        <f t="shared" si="83"/>
        <v/>
      </c>
      <c r="BV357" s="74" t="str">
        <f t="shared" si="84"/>
        <v/>
      </c>
      <c r="BW357" s="74" t="str">
        <f t="shared" si="85"/>
        <v/>
      </c>
      <c r="BX357" s="243"/>
      <c r="BY357" s="244"/>
      <c r="CP357" s="63"/>
      <c r="CQ357" s="22"/>
      <c r="CR357" s="22"/>
      <c r="CS357" s="64"/>
      <c r="DI357" s="34" t="str">
        <f t="shared" si="92"/>
        <v/>
      </c>
      <c r="DP357" s="18" t="str">
        <f t="shared" si="93"/>
        <v/>
      </c>
      <c r="DQ357" s="14" t="str">
        <f t="shared" si="86"/>
        <v/>
      </c>
      <c r="DR357" s="19" t="str">
        <f t="shared" si="87"/>
        <v/>
      </c>
      <c r="DS357" s="265" t="str">
        <f>IFERROR(LOOKUP(B357,#REF!,#REF!),"")</f>
        <v/>
      </c>
      <c r="DT357" s="294"/>
      <c r="DU357" s="25" t="str">
        <f t="shared" si="88"/>
        <v/>
      </c>
      <c r="DV357" s="25" t="str">
        <f t="shared" si="94"/>
        <v/>
      </c>
      <c r="DW357" s="31" t="str">
        <f t="shared" si="95"/>
        <v/>
      </c>
    </row>
    <row r="358" spans="1:127" x14ac:dyDescent="0.3">
      <c r="A358" s="264">
        <v>356</v>
      </c>
      <c r="B358" s="12" t="str">
        <f>IF(C358="","",'Critical Info &amp; Checklist'!$G$11&amp;"_"&amp;TEXT('New Data Sheet'!A358,"000")&amp;IF(ISBLANK('Sample Information'!C366),"","_"&amp;'Sample Information'!C366)&amp;IF(ISBLANK('Sample Information'!D366),"","_"&amp;'Sample Information'!D366)&amp;"_"&amp;C358)</f>
        <v/>
      </c>
      <c r="C358" s="24" t="str">
        <f>IF(ISBLANK('Sample Information'!B366),"",'Sample Information'!B366)</f>
        <v/>
      </c>
      <c r="D358" s="13" t="str">
        <f>IF(ISBLANK('Sample Information'!E366),"",'Sample Information'!E366)</f>
        <v/>
      </c>
      <c r="E358" s="13" t="str">
        <f>IF(ISBLANK('Sample Information'!D366),"",'Sample Information'!D366)</f>
        <v/>
      </c>
      <c r="F358" s="13" t="str">
        <f>IF(ISBLANK('Sample Information'!U366),"Not provided",'Sample Information'!U366)</f>
        <v>Not provided</v>
      </c>
      <c r="V358" s="70" t="str">
        <f t="shared" si="89"/>
        <v/>
      </c>
      <c r="W3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8" s="63"/>
      <c r="AN358" s="22"/>
      <c r="AO358" s="22"/>
      <c r="AP358" s="22"/>
      <c r="BF358" s="70" t="str">
        <f t="shared" si="81"/>
        <v/>
      </c>
      <c r="BJ358" s="71" t="str">
        <f t="shared" si="82"/>
        <v/>
      </c>
      <c r="BK358" s="71" t="str">
        <f t="shared" si="90"/>
        <v/>
      </c>
      <c r="BL358" s="71" t="str">
        <f t="shared" si="91"/>
        <v/>
      </c>
      <c r="BU358" s="74" t="str">
        <f t="shared" si="83"/>
        <v/>
      </c>
      <c r="BV358" s="74" t="str">
        <f t="shared" si="84"/>
        <v/>
      </c>
      <c r="BW358" s="74" t="str">
        <f t="shared" si="85"/>
        <v/>
      </c>
      <c r="BX358" s="243"/>
      <c r="BY358" s="244"/>
      <c r="CP358" s="63"/>
      <c r="CQ358" s="22"/>
      <c r="CR358" s="22"/>
      <c r="CS358" s="64"/>
      <c r="DI358" s="34" t="str">
        <f t="shared" si="92"/>
        <v/>
      </c>
      <c r="DP358" s="18" t="str">
        <f t="shared" si="93"/>
        <v/>
      </c>
      <c r="DQ358" s="14" t="str">
        <f t="shared" si="86"/>
        <v/>
      </c>
      <c r="DR358" s="19" t="str">
        <f t="shared" si="87"/>
        <v/>
      </c>
      <c r="DS358" s="265" t="str">
        <f>IFERROR(LOOKUP(B358,#REF!,#REF!),"")</f>
        <v/>
      </c>
      <c r="DT358" s="294"/>
      <c r="DU358" s="25" t="str">
        <f t="shared" si="88"/>
        <v/>
      </c>
      <c r="DV358" s="25" t="str">
        <f t="shared" si="94"/>
        <v/>
      </c>
      <c r="DW358" s="31" t="str">
        <f t="shared" si="95"/>
        <v/>
      </c>
    </row>
    <row r="359" spans="1:127" x14ac:dyDescent="0.3">
      <c r="A359" s="264">
        <v>357</v>
      </c>
      <c r="B359" s="12" t="str">
        <f>IF(C359="","",'Critical Info &amp; Checklist'!$G$11&amp;"_"&amp;TEXT('New Data Sheet'!A359,"000")&amp;IF(ISBLANK('Sample Information'!C367),"","_"&amp;'Sample Information'!C367)&amp;IF(ISBLANK('Sample Information'!D367),"","_"&amp;'Sample Information'!D367)&amp;"_"&amp;C359)</f>
        <v/>
      </c>
      <c r="C359" s="24" t="str">
        <f>IF(ISBLANK('Sample Information'!B367),"",'Sample Information'!B367)</f>
        <v/>
      </c>
      <c r="D359" s="13" t="str">
        <f>IF(ISBLANK('Sample Information'!E367),"",'Sample Information'!E367)</f>
        <v/>
      </c>
      <c r="E359" s="13" t="str">
        <f>IF(ISBLANK('Sample Information'!D367),"",'Sample Information'!D367)</f>
        <v/>
      </c>
      <c r="F359" s="13" t="str">
        <f>IF(ISBLANK('Sample Information'!U367),"Not provided",'Sample Information'!U367)</f>
        <v>Not provided</v>
      </c>
      <c r="V359" s="70" t="str">
        <f t="shared" si="89"/>
        <v/>
      </c>
      <c r="W3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9" s="63"/>
      <c r="AN359" s="22"/>
      <c r="AO359" s="22"/>
      <c r="AP359" s="22"/>
      <c r="BF359" s="70" t="str">
        <f t="shared" si="81"/>
        <v/>
      </c>
      <c r="BJ359" s="71" t="str">
        <f t="shared" si="82"/>
        <v/>
      </c>
      <c r="BK359" s="71" t="str">
        <f t="shared" si="90"/>
        <v/>
      </c>
      <c r="BL359" s="71" t="str">
        <f t="shared" si="91"/>
        <v/>
      </c>
      <c r="BU359" s="74" t="str">
        <f t="shared" si="83"/>
        <v/>
      </c>
      <c r="BV359" s="74" t="str">
        <f t="shared" si="84"/>
        <v/>
      </c>
      <c r="BW359" s="74" t="str">
        <f t="shared" si="85"/>
        <v/>
      </c>
      <c r="BX359" s="243"/>
      <c r="BY359" s="244"/>
      <c r="CP359" s="63"/>
      <c r="CQ359" s="22"/>
      <c r="CR359" s="22"/>
      <c r="CS359" s="64"/>
      <c r="DI359" s="34" t="str">
        <f t="shared" si="92"/>
        <v/>
      </c>
      <c r="DP359" s="18" t="str">
        <f t="shared" si="93"/>
        <v/>
      </c>
      <c r="DQ359" s="14" t="str">
        <f t="shared" si="86"/>
        <v/>
      </c>
      <c r="DR359" s="19" t="str">
        <f t="shared" si="87"/>
        <v/>
      </c>
      <c r="DS359" s="265" t="str">
        <f>IFERROR(LOOKUP(B359,#REF!,#REF!),"")</f>
        <v/>
      </c>
      <c r="DT359" s="294"/>
      <c r="DU359" s="25" t="str">
        <f t="shared" si="88"/>
        <v/>
      </c>
      <c r="DV359" s="25" t="str">
        <f t="shared" si="94"/>
        <v/>
      </c>
      <c r="DW359" s="31" t="str">
        <f t="shared" si="95"/>
        <v/>
      </c>
    </row>
    <row r="360" spans="1:127" x14ac:dyDescent="0.3">
      <c r="A360" s="264">
        <v>358</v>
      </c>
      <c r="B360" s="12" t="str">
        <f>IF(C360="","",'Critical Info &amp; Checklist'!$G$11&amp;"_"&amp;TEXT('New Data Sheet'!A360,"000")&amp;IF(ISBLANK('Sample Information'!C368),"","_"&amp;'Sample Information'!C368)&amp;IF(ISBLANK('Sample Information'!D368),"","_"&amp;'Sample Information'!D368)&amp;"_"&amp;C360)</f>
        <v/>
      </c>
      <c r="C360" s="24" t="str">
        <f>IF(ISBLANK('Sample Information'!B368),"",'Sample Information'!B368)</f>
        <v/>
      </c>
      <c r="D360" s="13" t="str">
        <f>IF(ISBLANK('Sample Information'!E368),"",'Sample Information'!E368)</f>
        <v/>
      </c>
      <c r="E360" s="13" t="str">
        <f>IF(ISBLANK('Sample Information'!D368),"",'Sample Information'!D368)</f>
        <v/>
      </c>
      <c r="F360" s="13" t="str">
        <f>IF(ISBLANK('Sample Information'!U368),"Not provided",'Sample Information'!U368)</f>
        <v>Not provided</v>
      </c>
      <c r="V360" s="70" t="str">
        <f t="shared" si="89"/>
        <v/>
      </c>
      <c r="W3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0" s="63"/>
      <c r="AN360" s="22"/>
      <c r="AO360" s="22"/>
      <c r="AP360" s="22"/>
      <c r="BF360" s="70" t="str">
        <f t="shared" si="81"/>
        <v/>
      </c>
      <c r="BJ360" s="71" t="str">
        <f t="shared" si="82"/>
        <v/>
      </c>
      <c r="BK360" s="71" t="str">
        <f t="shared" si="90"/>
        <v/>
      </c>
      <c r="BL360" s="71" t="str">
        <f t="shared" si="91"/>
        <v/>
      </c>
      <c r="BU360" s="74" t="str">
        <f t="shared" si="83"/>
        <v/>
      </c>
      <c r="BV360" s="74" t="str">
        <f t="shared" si="84"/>
        <v/>
      </c>
      <c r="BW360" s="74" t="str">
        <f t="shared" si="85"/>
        <v/>
      </c>
      <c r="BX360" s="243"/>
      <c r="BY360" s="244"/>
      <c r="CP360" s="63"/>
      <c r="CQ360" s="22"/>
      <c r="CR360" s="22"/>
      <c r="CS360" s="64"/>
      <c r="DI360" s="34" t="str">
        <f t="shared" si="92"/>
        <v/>
      </c>
      <c r="DP360" s="18" t="str">
        <f t="shared" si="93"/>
        <v/>
      </c>
      <c r="DQ360" s="14" t="str">
        <f t="shared" si="86"/>
        <v/>
      </c>
      <c r="DR360" s="19" t="str">
        <f t="shared" si="87"/>
        <v/>
      </c>
      <c r="DS360" s="265" t="str">
        <f>IFERROR(LOOKUP(B360,#REF!,#REF!),"")</f>
        <v/>
      </c>
      <c r="DT360" s="294"/>
      <c r="DU360" s="25" t="str">
        <f t="shared" si="88"/>
        <v/>
      </c>
      <c r="DV360" s="25" t="str">
        <f t="shared" si="94"/>
        <v/>
      </c>
      <c r="DW360" s="31" t="str">
        <f t="shared" si="95"/>
        <v/>
      </c>
    </row>
    <row r="361" spans="1:127" x14ac:dyDescent="0.3">
      <c r="A361" s="264">
        <v>359</v>
      </c>
      <c r="B361" s="12" t="str">
        <f>IF(C361="","",'Critical Info &amp; Checklist'!$G$11&amp;"_"&amp;TEXT('New Data Sheet'!A361,"000")&amp;IF(ISBLANK('Sample Information'!C369),"","_"&amp;'Sample Information'!C369)&amp;IF(ISBLANK('Sample Information'!D369),"","_"&amp;'Sample Information'!D369)&amp;"_"&amp;C361)</f>
        <v/>
      </c>
      <c r="C361" s="24" t="str">
        <f>IF(ISBLANK('Sample Information'!B369),"",'Sample Information'!B369)</f>
        <v/>
      </c>
      <c r="D361" s="13" t="str">
        <f>IF(ISBLANK('Sample Information'!E369),"",'Sample Information'!E369)</f>
        <v/>
      </c>
      <c r="E361" s="13" t="str">
        <f>IF(ISBLANK('Sample Information'!D369),"",'Sample Information'!D369)</f>
        <v/>
      </c>
      <c r="F361" s="13" t="str">
        <f>IF(ISBLANK('Sample Information'!U369),"Not provided",'Sample Information'!U369)</f>
        <v>Not provided</v>
      </c>
      <c r="V361" s="70" t="str">
        <f t="shared" si="89"/>
        <v/>
      </c>
      <c r="W3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1" s="63"/>
      <c r="AN361" s="22"/>
      <c r="AO361" s="22"/>
      <c r="AP361" s="22"/>
      <c r="BF361" s="70" t="str">
        <f t="shared" si="81"/>
        <v/>
      </c>
      <c r="BJ361" s="71" t="str">
        <f t="shared" si="82"/>
        <v/>
      </c>
      <c r="BK361" s="71" t="str">
        <f t="shared" si="90"/>
        <v/>
      </c>
      <c r="BL361" s="71" t="str">
        <f t="shared" si="91"/>
        <v/>
      </c>
      <c r="BU361" s="74" t="str">
        <f t="shared" si="83"/>
        <v/>
      </c>
      <c r="BV361" s="74" t="str">
        <f t="shared" si="84"/>
        <v/>
      </c>
      <c r="BW361" s="74" t="str">
        <f t="shared" si="85"/>
        <v/>
      </c>
      <c r="BX361" s="243"/>
      <c r="BY361" s="244"/>
      <c r="CP361" s="63"/>
      <c r="CQ361" s="22"/>
      <c r="CR361" s="22"/>
      <c r="CS361" s="64"/>
      <c r="DI361" s="34" t="str">
        <f t="shared" si="92"/>
        <v/>
      </c>
      <c r="DP361" s="18" t="str">
        <f t="shared" si="93"/>
        <v/>
      </c>
      <c r="DQ361" s="14" t="str">
        <f t="shared" si="86"/>
        <v/>
      </c>
      <c r="DR361" s="19" t="str">
        <f t="shared" si="87"/>
        <v/>
      </c>
      <c r="DS361" s="265" t="str">
        <f>IFERROR(LOOKUP(B361,#REF!,#REF!),"")</f>
        <v/>
      </c>
      <c r="DT361" s="294"/>
      <c r="DU361" s="25" t="str">
        <f t="shared" si="88"/>
        <v/>
      </c>
      <c r="DV361" s="25" t="str">
        <f t="shared" si="94"/>
        <v/>
      </c>
      <c r="DW361" s="31" t="str">
        <f t="shared" si="95"/>
        <v/>
      </c>
    </row>
    <row r="362" spans="1:127" x14ac:dyDescent="0.3">
      <c r="A362" s="264">
        <v>360</v>
      </c>
      <c r="B362" s="12" t="str">
        <f>IF(C362="","",'Critical Info &amp; Checklist'!$G$11&amp;"_"&amp;TEXT('New Data Sheet'!A362,"000")&amp;IF(ISBLANK('Sample Information'!C370),"","_"&amp;'Sample Information'!C370)&amp;IF(ISBLANK('Sample Information'!D370),"","_"&amp;'Sample Information'!D370)&amp;"_"&amp;C362)</f>
        <v/>
      </c>
      <c r="C362" s="24" t="str">
        <f>IF(ISBLANK('Sample Information'!B370),"",'Sample Information'!B370)</f>
        <v/>
      </c>
      <c r="D362" s="13" t="str">
        <f>IF(ISBLANK('Sample Information'!E370),"",'Sample Information'!E370)</f>
        <v/>
      </c>
      <c r="E362" s="13" t="str">
        <f>IF(ISBLANK('Sample Information'!D370),"",'Sample Information'!D370)</f>
        <v/>
      </c>
      <c r="F362" s="13" t="str">
        <f>IF(ISBLANK('Sample Information'!U370),"Not provided",'Sample Information'!U370)</f>
        <v>Not provided</v>
      </c>
      <c r="V362" s="70" t="str">
        <f t="shared" si="89"/>
        <v/>
      </c>
      <c r="W3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2" s="63"/>
      <c r="AN362" s="22"/>
      <c r="AO362" s="22"/>
      <c r="AP362" s="22"/>
      <c r="BF362" s="70" t="str">
        <f t="shared" si="81"/>
        <v/>
      </c>
      <c r="BJ362" s="71" t="str">
        <f t="shared" si="82"/>
        <v/>
      </c>
      <c r="BK362" s="71" t="str">
        <f t="shared" si="90"/>
        <v/>
      </c>
      <c r="BL362" s="71" t="str">
        <f t="shared" si="91"/>
        <v/>
      </c>
      <c r="BU362" s="74" t="str">
        <f t="shared" si="83"/>
        <v/>
      </c>
      <c r="BV362" s="74" t="str">
        <f t="shared" si="84"/>
        <v/>
      </c>
      <c r="BW362" s="74" t="str">
        <f t="shared" si="85"/>
        <v/>
      </c>
      <c r="BX362" s="243"/>
      <c r="BY362" s="244"/>
      <c r="CP362" s="63"/>
      <c r="CQ362" s="22"/>
      <c r="CR362" s="22"/>
      <c r="CS362" s="64"/>
      <c r="DI362" s="34" t="str">
        <f t="shared" si="92"/>
        <v/>
      </c>
      <c r="DP362" s="18" t="str">
        <f t="shared" si="93"/>
        <v/>
      </c>
      <c r="DQ362" s="14" t="str">
        <f t="shared" si="86"/>
        <v/>
      </c>
      <c r="DR362" s="19" t="str">
        <f t="shared" si="87"/>
        <v/>
      </c>
      <c r="DS362" s="265" t="str">
        <f>IFERROR(LOOKUP(B362,#REF!,#REF!),"")</f>
        <v/>
      </c>
      <c r="DT362" s="294"/>
      <c r="DU362" s="25" t="str">
        <f t="shared" si="88"/>
        <v/>
      </c>
      <c r="DV362" s="25" t="str">
        <f t="shared" si="94"/>
        <v/>
      </c>
      <c r="DW362" s="31" t="str">
        <f t="shared" si="95"/>
        <v/>
      </c>
    </row>
    <row r="363" spans="1:127" x14ac:dyDescent="0.3">
      <c r="A363" s="264">
        <v>361</v>
      </c>
      <c r="B363" s="12" t="str">
        <f>IF(C363="","",'Critical Info &amp; Checklist'!$G$11&amp;"_"&amp;TEXT('New Data Sheet'!A363,"000")&amp;IF(ISBLANK('Sample Information'!C371),"","_"&amp;'Sample Information'!C371)&amp;IF(ISBLANK('Sample Information'!D371),"","_"&amp;'Sample Information'!D371)&amp;"_"&amp;C363)</f>
        <v/>
      </c>
      <c r="C363" s="24" t="str">
        <f>IF(ISBLANK('Sample Information'!B371),"",'Sample Information'!B371)</f>
        <v/>
      </c>
      <c r="D363" s="13" t="str">
        <f>IF(ISBLANK('Sample Information'!E371),"",'Sample Information'!E371)</f>
        <v/>
      </c>
      <c r="E363" s="13" t="str">
        <f>IF(ISBLANK('Sample Information'!D371),"",'Sample Information'!D371)</f>
        <v/>
      </c>
      <c r="F363" s="13" t="str">
        <f>IF(ISBLANK('Sample Information'!U371),"Not provided",'Sample Information'!U371)</f>
        <v>Not provided</v>
      </c>
      <c r="V363" s="70" t="str">
        <f t="shared" si="89"/>
        <v/>
      </c>
      <c r="W3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3" s="63"/>
      <c r="AN363" s="22"/>
      <c r="AO363" s="22"/>
      <c r="AP363" s="22"/>
      <c r="BF363" s="70" t="str">
        <f t="shared" si="81"/>
        <v/>
      </c>
      <c r="BJ363" s="71" t="str">
        <f t="shared" si="82"/>
        <v/>
      </c>
      <c r="BK363" s="71" t="str">
        <f t="shared" si="90"/>
        <v/>
      </c>
      <c r="BL363" s="71" t="str">
        <f t="shared" si="91"/>
        <v/>
      </c>
      <c r="BU363" s="74" t="str">
        <f t="shared" si="83"/>
        <v/>
      </c>
      <c r="BV363" s="74" t="str">
        <f t="shared" si="84"/>
        <v/>
      </c>
      <c r="BW363" s="74" t="str">
        <f t="shared" si="85"/>
        <v/>
      </c>
      <c r="BX363" s="243"/>
      <c r="BY363" s="244"/>
      <c r="CP363" s="63"/>
      <c r="CQ363" s="22"/>
      <c r="CR363" s="22"/>
      <c r="CS363" s="64"/>
      <c r="DI363" s="34" t="str">
        <f t="shared" si="92"/>
        <v/>
      </c>
      <c r="DP363" s="18" t="str">
        <f t="shared" si="93"/>
        <v/>
      </c>
      <c r="DQ363" s="14" t="str">
        <f t="shared" si="86"/>
        <v/>
      </c>
      <c r="DR363" s="19" t="str">
        <f t="shared" si="87"/>
        <v/>
      </c>
      <c r="DS363" s="265" t="str">
        <f>IFERROR(LOOKUP(B363,#REF!,#REF!),"")</f>
        <v/>
      </c>
      <c r="DT363" s="294"/>
      <c r="DU363" s="25" t="str">
        <f t="shared" si="88"/>
        <v/>
      </c>
      <c r="DV363" s="25" t="str">
        <f t="shared" si="94"/>
        <v/>
      </c>
      <c r="DW363" s="31" t="str">
        <f t="shared" si="95"/>
        <v/>
      </c>
    </row>
    <row r="364" spans="1:127" x14ac:dyDescent="0.3">
      <c r="A364" s="264">
        <v>362</v>
      </c>
      <c r="B364" s="12" t="str">
        <f>IF(C364="","",'Critical Info &amp; Checklist'!$G$11&amp;"_"&amp;TEXT('New Data Sheet'!A364,"000")&amp;IF(ISBLANK('Sample Information'!C372),"","_"&amp;'Sample Information'!C372)&amp;IF(ISBLANK('Sample Information'!D372),"","_"&amp;'Sample Information'!D372)&amp;"_"&amp;C364)</f>
        <v/>
      </c>
      <c r="C364" s="24" t="str">
        <f>IF(ISBLANK('Sample Information'!B372),"",'Sample Information'!B372)</f>
        <v/>
      </c>
      <c r="D364" s="13" t="str">
        <f>IF(ISBLANK('Sample Information'!E372),"",'Sample Information'!E372)</f>
        <v/>
      </c>
      <c r="E364" s="13" t="str">
        <f>IF(ISBLANK('Sample Information'!D372),"",'Sample Information'!D372)</f>
        <v/>
      </c>
      <c r="F364" s="13" t="str">
        <f>IF(ISBLANK('Sample Information'!U372),"Not provided",'Sample Information'!U372)</f>
        <v>Not provided</v>
      </c>
      <c r="V364" s="70" t="str">
        <f t="shared" si="89"/>
        <v/>
      </c>
      <c r="W3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4" s="63"/>
      <c r="AN364" s="22"/>
      <c r="AO364" s="22"/>
      <c r="AP364" s="22"/>
      <c r="BF364" s="70" t="str">
        <f t="shared" si="81"/>
        <v/>
      </c>
      <c r="BJ364" s="71" t="str">
        <f t="shared" si="82"/>
        <v/>
      </c>
      <c r="BK364" s="71" t="str">
        <f t="shared" si="90"/>
        <v/>
      </c>
      <c r="BL364" s="71" t="str">
        <f t="shared" si="91"/>
        <v/>
      </c>
      <c r="BU364" s="74" t="str">
        <f t="shared" si="83"/>
        <v/>
      </c>
      <c r="BV364" s="74" t="str">
        <f t="shared" si="84"/>
        <v/>
      </c>
      <c r="BW364" s="74" t="str">
        <f t="shared" si="85"/>
        <v/>
      </c>
      <c r="BX364" s="243"/>
      <c r="BY364" s="244"/>
      <c r="CP364" s="63"/>
      <c r="CQ364" s="22"/>
      <c r="CR364" s="22"/>
      <c r="CS364" s="64"/>
      <c r="DI364" s="34" t="str">
        <f t="shared" si="92"/>
        <v/>
      </c>
      <c r="DP364" s="18" t="str">
        <f t="shared" si="93"/>
        <v/>
      </c>
      <c r="DQ364" s="14" t="str">
        <f t="shared" si="86"/>
        <v/>
      </c>
      <c r="DR364" s="19" t="str">
        <f t="shared" si="87"/>
        <v/>
      </c>
      <c r="DS364" s="265" t="str">
        <f>IFERROR(LOOKUP(B364,#REF!,#REF!),"")</f>
        <v/>
      </c>
      <c r="DT364" s="294"/>
      <c r="DU364" s="25" t="str">
        <f t="shared" si="88"/>
        <v/>
      </c>
      <c r="DV364" s="25" t="str">
        <f t="shared" si="94"/>
        <v/>
      </c>
      <c r="DW364" s="31" t="str">
        <f t="shared" si="95"/>
        <v/>
      </c>
    </row>
    <row r="365" spans="1:127" x14ac:dyDescent="0.3">
      <c r="A365" s="264">
        <v>363</v>
      </c>
      <c r="B365" s="12" t="str">
        <f>IF(C365="","",'Critical Info &amp; Checklist'!$G$11&amp;"_"&amp;TEXT('New Data Sheet'!A365,"000")&amp;IF(ISBLANK('Sample Information'!C373),"","_"&amp;'Sample Information'!C373)&amp;IF(ISBLANK('Sample Information'!D373),"","_"&amp;'Sample Information'!D373)&amp;"_"&amp;C365)</f>
        <v/>
      </c>
      <c r="C365" s="24" t="str">
        <f>IF(ISBLANK('Sample Information'!B373),"",'Sample Information'!B373)</f>
        <v/>
      </c>
      <c r="D365" s="13" t="str">
        <f>IF(ISBLANK('Sample Information'!E373),"",'Sample Information'!E373)</f>
        <v/>
      </c>
      <c r="E365" s="13" t="str">
        <f>IF(ISBLANK('Sample Information'!D373),"",'Sample Information'!D373)</f>
        <v/>
      </c>
      <c r="F365" s="13" t="str">
        <f>IF(ISBLANK('Sample Information'!U373),"Not provided",'Sample Information'!U373)</f>
        <v>Not provided</v>
      </c>
      <c r="V365" s="70" t="str">
        <f t="shared" si="89"/>
        <v/>
      </c>
      <c r="W3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5" s="63"/>
      <c r="AN365" s="22"/>
      <c r="AO365" s="22"/>
      <c r="AP365" s="22"/>
      <c r="BF365" s="70" t="str">
        <f t="shared" si="81"/>
        <v/>
      </c>
      <c r="BJ365" s="71" t="str">
        <f t="shared" si="82"/>
        <v/>
      </c>
      <c r="BK365" s="71" t="str">
        <f t="shared" si="90"/>
        <v/>
      </c>
      <c r="BL365" s="71" t="str">
        <f t="shared" si="91"/>
        <v/>
      </c>
      <c r="BU365" s="74" t="str">
        <f t="shared" si="83"/>
        <v/>
      </c>
      <c r="BV365" s="74" t="str">
        <f t="shared" si="84"/>
        <v/>
      </c>
      <c r="BW365" s="74" t="str">
        <f t="shared" si="85"/>
        <v/>
      </c>
      <c r="BX365" s="243"/>
      <c r="BY365" s="244"/>
      <c r="CP365" s="63"/>
      <c r="CQ365" s="22"/>
      <c r="CR365" s="22"/>
      <c r="CS365" s="64"/>
      <c r="DI365" s="34" t="str">
        <f t="shared" si="92"/>
        <v/>
      </c>
      <c r="DP365" s="18" t="str">
        <f t="shared" si="93"/>
        <v/>
      </c>
      <c r="DQ365" s="14" t="str">
        <f t="shared" si="86"/>
        <v/>
      </c>
      <c r="DR365" s="19" t="str">
        <f t="shared" si="87"/>
        <v/>
      </c>
      <c r="DS365" s="265" t="str">
        <f>IFERROR(LOOKUP(B365,#REF!,#REF!),"")</f>
        <v/>
      </c>
      <c r="DT365" s="294"/>
      <c r="DU365" s="25" t="str">
        <f t="shared" si="88"/>
        <v/>
      </c>
      <c r="DV365" s="25" t="str">
        <f t="shared" si="94"/>
        <v/>
      </c>
      <c r="DW365" s="31" t="str">
        <f t="shared" si="95"/>
        <v/>
      </c>
    </row>
    <row r="366" spans="1:127" x14ac:dyDescent="0.3">
      <c r="A366" s="264">
        <v>364</v>
      </c>
      <c r="B366" s="12" t="str">
        <f>IF(C366="","",'Critical Info &amp; Checklist'!$G$11&amp;"_"&amp;TEXT('New Data Sheet'!A366,"000")&amp;IF(ISBLANK('Sample Information'!C374),"","_"&amp;'Sample Information'!C374)&amp;IF(ISBLANK('Sample Information'!D374),"","_"&amp;'Sample Information'!D374)&amp;"_"&amp;C366)</f>
        <v/>
      </c>
      <c r="C366" s="24" t="str">
        <f>IF(ISBLANK('Sample Information'!B374),"",'Sample Information'!B374)</f>
        <v/>
      </c>
      <c r="D366" s="13" t="str">
        <f>IF(ISBLANK('Sample Information'!E374),"",'Sample Information'!E374)</f>
        <v/>
      </c>
      <c r="E366" s="13" t="str">
        <f>IF(ISBLANK('Sample Information'!D374),"",'Sample Information'!D374)</f>
        <v/>
      </c>
      <c r="F366" s="13" t="str">
        <f>IF(ISBLANK('Sample Information'!U374),"Not provided",'Sample Information'!U374)</f>
        <v>Not provided</v>
      </c>
      <c r="V366" s="70" t="str">
        <f t="shared" si="89"/>
        <v/>
      </c>
      <c r="W3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6" s="63"/>
      <c r="AN366" s="22"/>
      <c r="AO366" s="22"/>
      <c r="AP366" s="22"/>
      <c r="BF366" s="70" t="str">
        <f t="shared" si="81"/>
        <v/>
      </c>
      <c r="BJ366" s="71" t="str">
        <f t="shared" si="82"/>
        <v/>
      </c>
      <c r="BK366" s="71" t="str">
        <f t="shared" si="90"/>
        <v/>
      </c>
      <c r="BL366" s="71" t="str">
        <f t="shared" si="91"/>
        <v/>
      </c>
      <c r="BU366" s="74" t="str">
        <f t="shared" si="83"/>
        <v/>
      </c>
      <c r="BV366" s="74" t="str">
        <f t="shared" si="84"/>
        <v/>
      </c>
      <c r="BW366" s="74" t="str">
        <f t="shared" si="85"/>
        <v/>
      </c>
      <c r="BX366" s="243"/>
      <c r="BY366" s="244"/>
      <c r="CP366" s="63"/>
      <c r="CQ366" s="22"/>
      <c r="CR366" s="22"/>
      <c r="CS366" s="64"/>
      <c r="DI366" s="34" t="str">
        <f t="shared" si="92"/>
        <v/>
      </c>
      <c r="DP366" s="18" t="str">
        <f t="shared" si="93"/>
        <v/>
      </c>
      <c r="DQ366" s="14" t="str">
        <f t="shared" si="86"/>
        <v/>
      </c>
      <c r="DR366" s="19" t="str">
        <f t="shared" si="87"/>
        <v/>
      </c>
      <c r="DS366" s="265" t="str">
        <f>IFERROR(LOOKUP(B366,#REF!,#REF!),"")</f>
        <v/>
      </c>
      <c r="DT366" s="294"/>
      <c r="DU366" s="25" t="str">
        <f t="shared" si="88"/>
        <v/>
      </c>
      <c r="DV366" s="25" t="str">
        <f t="shared" si="94"/>
        <v/>
      </c>
      <c r="DW366" s="31" t="str">
        <f t="shared" si="95"/>
        <v/>
      </c>
    </row>
    <row r="367" spans="1:127" x14ac:dyDescent="0.3">
      <c r="A367" s="264">
        <v>365</v>
      </c>
      <c r="B367" s="12" t="str">
        <f>IF(C367="","",'Critical Info &amp; Checklist'!$G$11&amp;"_"&amp;TEXT('New Data Sheet'!A367,"000")&amp;IF(ISBLANK('Sample Information'!C375),"","_"&amp;'Sample Information'!C375)&amp;IF(ISBLANK('Sample Information'!D375),"","_"&amp;'Sample Information'!D375)&amp;"_"&amp;C367)</f>
        <v/>
      </c>
      <c r="C367" s="24" t="str">
        <f>IF(ISBLANK('Sample Information'!B375),"",'Sample Information'!B375)</f>
        <v/>
      </c>
      <c r="D367" s="13" t="str">
        <f>IF(ISBLANK('Sample Information'!E375),"",'Sample Information'!E375)</f>
        <v/>
      </c>
      <c r="E367" s="13" t="str">
        <f>IF(ISBLANK('Sample Information'!D375),"",'Sample Information'!D375)</f>
        <v/>
      </c>
      <c r="F367" s="13" t="str">
        <f>IF(ISBLANK('Sample Information'!U375),"Not provided",'Sample Information'!U375)</f>
        <v>Not provided</v>
      </c>
      <c r="V367" s="70" t="str">
        <f t="shared" si="89"/>
        <v/>
      </c>
      <c r="W3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7" s="63"/>
      <c r="AN367" s="22"/>
      <c r="AO367" s="22"/>
      <c r="AP367" s="22"/>
      <c r="BF367" s="70" t="str">
        <f t="shared" si="81"/>
        <v/>
      </c>
      <c r="BJ367" s="71" t="str">
        <f t="shared" si="82"/>
        <v/>
      </c>
      <c r="BK367" s="71" t="str">
        <f t="shared" si="90"/>
        <v/>
      </c>
      <c r="BL367" s="71" t="str">
        <f t="shared" si="91"/>
        <v/>
      </c>
      <c r="BU367" s="74" t="str">
        <f t="shared" si="83"/>
        <v/>
      </c>
      <c r="BV367" s="74" t="str">
        <f t="shared" si="84"/>
        <v/>
      </c>
      <c r="BW367" s="74" t="str">
        <f t="shared" si="85"/>
        <v/>
      </c>
      <c r="BX367" s="243"/>
      <c r="BY367" s="244"/>
      <c r="CP367" s="63"/>
      <c r="CQ367" s="22"/>
      <c r="CR367" s="22"/>
      <c r="CS367" s="64"/>
      <c r="DI367" s="34" t="str">
        <f t="shared" si="92"/>
        <v/>
      </c>
      <c r="DP367" s="18" t="str">
        <f t="shared" si="93"/>
        <v/>
      </c>
      <c r="DQ367" s="14" t="str">
        <f t="shared" si="86"/>
        <v/>
      </c>
      <c r="DR367" s="19" t="str">
        <f t="shared" si="87"/>
        <v/>
      </c>
      <c r="DS367" s="265" t="str">
        <f>IFERROR(LOOKUP(B367,#REF!,#REF!),"")</f>
        <v/>
      </c>
      <c r="DT367" s="294"/>
      <c r="DU367" s="25" t="str">
        <f t="shared" si="88"/>
        <v/>
      </c>
      <c r="DV367" s="25" t="str">
        <f t="shared" si="94"/>
        <v/>
      </c>
      <c r="DW367" s="31" t="str">
        <f t="shared" si="95"/>
        <v/>
      </c>
    </row>
    <row r="368" spans="1:127" x14ac:dyDescent="0.3">
      <c r="A368" s="264">
        <v>366</v>
      </c>
      <c r="B368" s="12" t="str">
        <f>IF(C368="","",'Critical Info &amp; Checklist'!$G$11&amp;"_"&amp;TEXT('New Data Sheet'!A368,"000")&amp;IF(ISBLANK('Sample Information'!C376),"","_"&amp;'Sample Information'!C376)&amp;IF(ISBLANK('Sample Information'!D376),"","_"&amp;'Sample Information'!D376)&amp;"_"&amp;C368)</f>
        <v/>
      </c>
      <c r="C368" s="24" t="str">
        <f>IF(ISBLANK('Sample Information'!B376),"",'Sample Information'!B376)</f>
        <v/>
      </c>
      <c r="D368" s="13" t="str">
        <f>IF(ISBLANK('Sample Information'!E376),"",'Sample Information'!E376)</f>
        <v/>
      </c>
      <c r="E368" s="13" t="str">
        <f>IF(ISBLANK('Sample Information'!D376),"",'Sample Information'!D376)</f>
        <v/>
      </c>
      <c r="F368" s="13" t="str">
        <f>IF(ISBLANK('Sample Information'!U376),"Not provided",'Sample Information'!U376)</f>
        <v>Not provided</v>
      </c>
      <c r="V368" s="70" t="str">
        <f t="shared" si="89"/>
        <v/>
      </c>
      <c r="W3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8" s="63"/>
      <c r="AN368" s="22"/>
      <c r="AO368" s="22"/>
      <c r="AP368" s="22"/>
      <c r="BF368" s="70" t="str">
        <f t="shared" si="81"/>
        <v/>
      </c>
      <c r="BJ368" s="71" t="str">
        <f t="shared" si="82"/>
        <v/>
      </c>
      <c r="BK368" s="71" t="str">
        <f t="shared" si="90"/>
        <v/>
      </c>
      <c r="BL368" s="71" t="str">
        <f t="shared" si="91"/>
        <v/>
      </c>
      <c r="BU368" s="74" t="str">
        <f t="shared" si="83"/>
        <v/>
      </c>
      <c r="BV368" s="74" t="str">
        <f t="shared" si="84"/>
        <v/>
      </c>
      <c r="BW368" s="74" t="str">
        <f t="shared" si="85"/>
        <v/>
      </c>
      <c r="BX368" s="243"/>
      <c r="BY368" s="244"/>
      <c r="CP368" s="63"/>
      <c r="CQ368" s="22"/>
      <c r="CR368" s="22"/>
      <c r="CS368" s="64"/>
      <c r="DI368" s="34" t="str">
        <f t="shared" si="92"/>
        <v/>
      </c>
      <c r="DP368" s="18" t="str">
        <f t="shared" si="93"/>
        <v/>
      </c>
      <c r="DQ368" s="14" t="str">
        <f t="shared" si="86"/>
        <v/>
      </c>
      <c r="DR368" s="19" t="str">
        <f t="shared" si="87"/>
        <v/>
      </c>
      <c r="DS368" s="265" t="str">
        <f>IFERROR(LOOKUP(B368,#REF!,#REF!),"")</f>
        <v/>
      </c>
      <c r="DT368" s="294"/>
      <c r="DU368" s="25" t="str">
        <f t="shared" si="88"/>
        <v/>
      </c>
      <c r="DV368" s="25" t="str">
        <f t="shared" si="94"/>
        <v/>
      </c>
      <c r="DW368" s="31" t="str">
        <f t="shared" si="95"/>
        <v/>
      </c>
    </row>
    <row r="369" spans="1:127" x14ac:dyDescent="0.3">
      <c r="A369" s="264">
        <v>367</v>
      </c>
      <c r="B369" s="12" t="str">
        <f>IF(C369="","",'Critical Info &amp; Checklist'!$G$11&amp;"_"&amp;TEXT('New Data Sheet'!A369,"000")&amp;IF(ISBLANK('Sample Information'!C377),"","_"&amp;'Sample Information'!C377)&amp;IF(ISBLANK('Sample Information'!D377),"","_"&amp;'Sample Information'!D377)&amp;"_"&amp;C369)</f>
        <v/>
      </c>
      <c r="C369" s="24" t="str">
        <f>IF(ISBLANK('Sample Information'!B377),"",'Sample Information'!B377)</f>
        <v/>
      </c>
      <c r="D369" s="13" t="str">
        <f>IF(ISBLANK('Sample Information'!E377),"",'Sample Information'!E377)</f>
        <v/>
      </c>
      <c r="E369" s="13" t="str">
        <f>IF(ISBLANK('Sample Information'!D377),"",'Sample Information'!D377)</f>
        <v/>
      </c>
      <c r="F369" s="13" t="str">
        <f>IF(ISBLANK('Sample Information'!U377),"Not provided",'Sample Information'!U377)</f>
        <v>Not provided</v>
      </c>
      <c r="V369" s="70" t="str">
        <f t="shared" si="89"/>
        <v/>
      </c>
      <c r="W3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9" s="63"/>
      <c r="AN369" s="22"/>
      <c r="AO369" s="22"/>
      <c r="AP369" s="22"/>
      <c r="BF369" s="70" t="str">
        <f t="shared" si="81"/>
        <v/>
      </c>
      <c r="BJ369" s="71" t="str">
        <f t="shared" si="82"/>
        <v/>
      </c>
      <c r="BK369" s="71" t="str">
        <f t="shared" si="90"/>
        <v/>
      </c>
      <c r="BL369" s="71" t="str">
        <f t="shared" si="91"/>
        <v/>
      </c>
      <c r="BU369" s="74" t="str">
        <f t="shared" si="83"/>
        <v/>
      </c>
      <c r="BV369" s="74" t="str">
        <f t="shared" si="84"/>
        <v/>
      </c>
      <c r="BW369" s="74" t="str">
        <f t="shared" si="85"/>
        <v/>
      </c>
      <c r="BX369" s="243"/>
      <c r="BY369" s="244"/>
      <c r="CP369" s="63"/>
      <c r="CQ369" s="22"/>
      <c r="CR369" s="22"/>
      <c r="CS369" s="64"/>
      <c r="DI369" s="34" t="str">
        <f t="shared" si="92"/>
        <v/>
      </c>
      <c r="DP369" s="18" t="str">
        <f t="shared" si="93"/>
        <v/>
      </c>
      <c r="DQ369" s="14" t="str">
        <f t="shared" si="86"/>
        <v/>
      </c>
      <c r="DR369" s="19" t="str">
        <f t="shared" si="87"/>
        <v/>
      </c>
      <c r="DS369" s="265" t="str">
        <f>IFERROR(LOOKUP(B369,#REF!,#REF!),"")</f>
        <v/>
      </c>
      <c r="DT369" s="294"/>
      <c r="DU369" s="25" t="str">
        <f t="shared" si="88"/>
        <v/>
      </c>
      <c r="DV369" s="25" t="str">
        <f t="shared" si="94"/>
        <v/>
      </c>
      <c r="DW369" s="31" t="str">
        <f t="shared" si="95"/>
        <v/>
      </c>
    </row>
    <row r="370" spans="1:127" x14ac:dyDescent="0.3">
      <c r="A370" s="264">
        <v>368</v>
      </c>
      <c r="B370" s="12" t="str">
        <f>IF(C370="","",'Critical Info &amp; Checklist'!$G$11&amp;"_"&amp;TEXT('New Data Sheet'!A370,"000")&amp;IF(ISBLANK('Sample Information'!C378),"","_"&amp;'Sample Information'!C378)&amp;IF(ISBLANK('Sample Information'!D378),"","_"&amp;'Sample Information'!D378)&amp;"_"&amp;C370)</f>
        <v/>
      </c>
      <c r="C370" s="24" t="str">
        <f>IF(ISBLANK('Sample Information'!B378),"",'Sample Information'!B378)</f>
        <v/>
      </c>
      <c r="D370" s="13" t="str">
        <f>IF(ISBLANK('Sample Information'!E378),"",'Sample Information'!E378)</f>
        <v/>
      </c>
      <c r="E370" s="13" t="str">
        <f>IF(ISBLANK('Sample Information'!D378),"",'Sample Information'!D378)</f>
        <v/>
      </c>
      <c r="F370" s="13" t="str">
        <f>IF(ISBLANK('Sample Information'!U378),"Not provided",'Sample Information'!U378)</f>
        <v>Not provided</v>
      </c>
      <c r="V370" s="70" t="str">
        <f t="shared" si="89"/>
        <v/>
      </c>
      <c r="W3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0" s="63"/>
      <c r="AN370" s="22"/>
      <c r="AO370" s="22"/>
      <c r="AP370" s="22"/>
      <c r="BF370" s="70" t="str">
        <f t="shared" si="81"/>
        <v/>
      </c>
      <c r="BJ370" s="71" t="str">
        <f t="shared" si="82"/>
        <v/>
      </c>
      <c r="BK370" s="71" t="str">
        <f t="shared" si="90"/>
        <v/>
      </c>
      <c r="BL370" s="71" t="str">
        <f t="shared" si="91"/>
        <v/>
      </c>
      <c r="BU370" s="74" t="str">
        <f t="shared" si="83"/>
        <v/>
      </c>
      <c r="BV370" s="74" t="str">
        <f t="shared" si="84"/>
        <v/>
      </c>
      <c r="BW370" s="74" t="str">
        <f t="shared" si="85"/>
        <v/>
      </c>
      <c r="BX370" s="243"/>
      <c r="BY370" s="244"/>
      <c r="CP370" s="63"/>
      <c r="CQ370" s="22"/>
      <c r="CR370" s="22"/>
      <c r="CS370" s="64"/>
      <c r="DI370" s="34" t="str">
        <f t="shared" si="92"/>
        <v/>
      </c>
      <c r="DP370" s="18" t="str">
        <f t="shared" si="93"/>
        <v/>
      </c>
      <c r="DQ370" s="14" t="str">
        <f t="shared" si="86"/>
        <v/>
      </c>
      <c r="DR370" s="19" t="str">
        <f t="shared" si="87"/>
        <v/>
      </c>
      <c r="DS370" s="265" t="str">
        <f>IFERROR(LOOKUP(B370,#REF!,#REF!),"")</f>
        <v/>
      </c>
      <c r="DT370" s="294"/>
      <c r="DU370" s="25" t="str">
        <f t="shared" si="88"/>
        <v/>
      </c>
      <c r="DV370" s="25" t="str">
        <f t="shared" si="94"/>
        <v/>
      </c>
      <c r="DW370" s="31" t="str">
        <f t="shared" si="95"/>
        <v/>
      </c>
    </row>
    <row r="371" spans="1:127" x14ac:dyDescent="0.3">
      <c r="A371" s="264">
        <v>369</v>
      </c>
      <c r="B371" s="12" t="str">
        <f>IF(C371="","",'Critical Info &amp; Checklist'!$G$11&amp;"_"&amp;TEXT('New Data Sheet'!A371,"000")&amp;IF(ISBLANK('Sample Information'!C379),"","_"&amp;'Sample Information'!C379)&amp;IF(ISBLANK('Sample Information'!D379),"","_"&amp;'Sample Information'!D379)&amp;"_"&amp;C371)</f>
        <v/>
      </c>
      <c r="C371" s="24" t="str">
        <f>IF(ISBLANK('Sample Information'!B379),"",'Sample Information'!B379)</f>
        <v/>
      </c>
      <c r="D371" s="13" t="str">
        <f>IF(ISBLANK('Sample Information'!E379),"",'Sample Information'!E379)</f>
        <v/>
      </c>
      <c r="E371" s="13" t="str">
        <f>IF(ISBLANK('Sample Information'!D379),"",'Sample Information'!D379)</f>
        <v/>
      </c>
      <c r="F371" s="13" t="str">
        <f>IF(ISBLANK('Sample Information'!U379),"Not provided",'Sample Information'!U379)</f>
        <v>Not provided</v>
      </c>
      <c r="V371" s="70" t="str">
        <f t="shared" si="89"/>
        <v/>
      </c>
      <c r="W3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1" s="63"/>
      <c r="AN371" s="22"/>
      <c r="AO371" s="22"/>
      <c r="AP371" s="22"/>
      <c r="BF371" s="70" t="str">
        <f t="shared" si="81"/>
        <v/>
      </c>
      <c r="BJ371" s="71" t="str">
        <f t="shared" si="82"/>
        <v/>
      </c>
      <c r="BK371" s="71" t="str">
        <f t="shared" si="90"/>
        <v/>
      </c>
      <c r="BL371" s="71" t="str">
        <f t="shared" si="91"/>
        <v/>
      </c>
      <c r="BU371" s="74" t="str">
        <f t="shared" si="83"/>
        <v/>
      </c>
      <c r="BV371" s="74" t="str">
        <f t="shared" si="84"/>
        <v/>
      </c>
      <c r="BW371" s="74" t="str">
        <f t="shared" si="85"/>
        <v/>
      </c>
      <c r="BX371" s="243"/>
      <c r="BY371" s="244"/>
      <c r="CP371" s="63"/>
      <c r="CQ371" s="22"/>
      <c r="CR371" s="22"/>
      <c r="CS371" s="64"/>
      <c r="DI371" s="34" t="str">
        <f t="shared" si="92"/>
        <v/>
      </c>
      <c r="DP371" s="18" t="str">
        <f t="shared" si="93"/>
        <v/>
      </c>
      <c r="DQ371" s="14" t="str">
        <f t="shared" si="86"/>
        <v/>
      </c>
      <c r="DR371" s="19" t="str">
        <f t="shared" si="87"/>
        <v/>
      </c>
      <c r="DS371" s="265" t="str">
        <f>IFERROR(LOOKUP(B371,#REF!,#REF!),"")</f>
        <v/>
      </c>
      <c r="DT371" s="294"/>
      <c r="DU371" s="25" t="str">
        <f t="shared" si="88"/>
        <v/>
      </c>
      <c r="DV371" s="25" t="str">
        <f t="shared" si="94"/>
        <v/>
      </c>
      <c r="DW371" s="31" t="str">
        <f t="shared" si="95"/>
        <v/>
      </c>
    </row>
    <row r="372" spans="1:127" x14ac:dyDescent="0.3">
      <c r="A372" s="264">
        <v>370</v>
      </c>
      <c r="B372" s="12" t="str">
        <f>IF(C372="","",'Critical Info &amp; Checklist'!$G$11&amp;"_"&amp;TEXT('New Data Sheet'!A372,"000")&amp;IF(ISBLANK('Sample Information'!C380),"","_"&amp;'Sample Information'!C380)&amp;IF(ISBLANK('Sample Information'!D380),"","_"&amp;'Sample Information'!D380)&amp;"_"&amp;C372)</f>
        <v/>
      </c>
      <c r="C372" s="24" t="str">
        <f>IF(ISBLANK('Sample Information'!B380),"",'Sample Information'!B380)</f>
        <v/>
      </c>
      <c r="D372" s="13" t="str">
        <f>IF(ISBLANK('Sample Information'!E380),"",'Sample Information'!E380)</f>
        <v/>
      </c>
      <c r="E372" s="13" t="str">
        <f>IF(ISBLANK('Sample Information'!D380),"",'Sample Information'!D380)</f>
        <v/>
      </c>
      <c r="F372" s="13" t="str">
        <f>IF(ISBLANK('Sample Information'!U380),"Not provided",'Sample Information'!U380)</f>
        <v>Not provided</v>
      </c>
      <c r="V372" s="70" t="str">
        <f t="shared" si="89"/>
        <v/>
      </c>
      <c r="W3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2" s="63"/>
      <c r="AN372" s="22"/>
      <c r="AO372" s="22"/>
      <c r="AP372" s="22"/>
      <c r="BF372" s="70" t="str">
        <f t="shared" si="81"/>
        <v/>
      </c>
      <c r="BJ372" s="71" t="str">
        <f t="shared" si="82"/>
        <v/>
      </c>
      <c r="BK372" s="71" t="str">
        <f t="shared" si="90"/>
        <v/>
      </c>
      <c r="BL372" s="71" t="str">
        <f t="shared" si="91"/>
        <v/>
      </c>
      <c r="BU372" s="74" t="str">
        <f t="shared" si="83"/>
        <v/>
      </c>
      <c r="BV372" s="74" t="str">
        <f t="shared" si="84"/>
        <v/>
      </c>
      <c r="BW372" s="74" t="str">
        <f t="shared" si="85"/>
        <v/>
      </c>
      <c r="BX372" s="243"/>
      <c r="BY372" s="244"/>
      <c r="CP372" s="63"/>
      <c r="CQ372" s="22"/>
      <c r="CR372" s="22"/>
      <c r="CS372" s="64"/>
      <c r="DI372" s="34" t="str">
        <f t="shared" si="92"/>
        <v/>
      </c>
      <c r="DP372" s="18" t="str">
        <f t="shared" si="93"/>
        <v/>
      </c>
      <c r="DQ372" s="14" t="str">
        <f t="shared" si="86"/>
        <v/>
      </c>
      <c r="DR372" s="19" t="str">
        <f t="shared" si="87"/>
        <v/>
      </c>
      <c r="DS372" s="265" t="str">
        <f>IFERROR(LOOKUP(B372,#REF!,#REF!),"")</f>
        <v/>
      </c>
      <c r="DT372" s="294"/>
      <c r="DU372" s="25" t="str">
        <f t="shared" si="88"/>
        <v/>
      </c>
      <c r="DV372" s="25" t="str">
        <f t="shared" si="94"/>
        <v/>
      </c>
      <c r="DW372" s="31" t="str">
        <f t="shared" si="95"/>
        <v/>
      </c>
    </row>
    <row r="373" spans="1:127" x14ac:dyDescent="0.3">
      <c r="A373" s="264">
        <v>371</v>
      </c>
      <c r="B373" s="12" t="str">
        <f>IF(C373="","",'Critical Info &amp; Checklist'!$G$11&amp;"_"&amp;TEXT('New Data Sheet'!A373,"000")&amp;IF(ISBLANK('Sample Information'!C381),"","_"&amp;'Sample Information'!C381)&amp;IF(ISBLANK('Sample Information'!D381),"","_"&amp;'Sample Information'!D381)&amp;"_"&amp;C373)</f>
        <v/>
      </c>
      <c r="C373" s="24" t="str">
        <f>IF(ISBLANK('Sample Information'!B381),"",'Sample Information'!B381)</f>
        <v/>
      </c>
      <c r="D373" s="13" t="str">
        <f>IF(ISBLANK('Sample Information'!E381),"",'Sample Information'!E381)</f>
        <v/>
      </c>
      <c r="E373" s="13" t="str">
        <f>IF(ISBLANK('Sample Information'!D381),"",'Sample Information'!D381)</f>
        <v/>
      </c>
      <c r="F373" s="13" t="str">
        <f>IF(ISBLANK('Sample Information'!U381),"Not provided",'Sample Information'!U381)</f>
        <v>Not provided</v>
      </c>
      <c r="V373" s="70" t="str">
        <f t="shared" si="89"/>
        <v/>
      </c>
      <c r="W3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3" s="63"/>
      <c r="AN373" s="22"/>
      <c r="AO373" s="22"/>
      <c r="AP373" s="22"/>
      <c r="BF373" s="70" t="str">
        <f t="shared" si="81"/>
        <v/>
      </c>
      <c r="BJ373" s="71" t="str">
        <f t="shared" si="82"/>
        <v/>
      </c>
      <c r="BK373" s="71" t="str">
        <f t="shared" si="90"/>
        <v/>
      </c>
      <c r="BL373" s="71" t="str">
        <f t="shared" si="91"/>
        <v/>
      </c>
      <c r="BU373" s="74" t="str">
        <f t="shared" si="83"/>
        <v/>
      </c>
      <c r="BV373" s="74" t="str">
        <f t="shared" si="84"/>
        <v/>
      </c>
      <c r="BW373" s="74" t="str">
        <f t="shared" si="85"/>
        <v/>
      </c>
      <c r="BX373" s="243"/>
      <c r="BY373" s="244"/>
      <c r="CP373" s="63"/>
      <c r="CQ373" s="22"/>
      <c r="CR373" s="22"/>
      <c r="CS373" s="64"/>
      <c r="DI373" s="34" t="str">
        <f t="shared" si="92"/>
        <v/>
      </c>
      <c r="DP373" s="18" t="str">
        <f t="shared" si="93"/>
        <v/>
      </c>
      <c r="DQ373" s="14" t="str">
        <f t="shared" si="86"/>
        <v/>
      </c>
      <c r="DR373" s="19" t="str">
        <f t="shared" si="87"/>
        <v/>
      </c>
      <c r="DS373" s="265" t="str">
        <f>IFERROR(LOOKUP(B373,#REF!,#REF!),"")</f>
        <v/>
      </c>
      <c r="DT373" s="294"/>
      <c r="DU373" s="25" t="str">
        <f t="shared" si="88"/>
        <v/>
      </c>
      <c r="DV373" s="25" t="str">
        <f t="shared" si="94"/>
        <v/>
      </c>
      <c r="DW373" s="31" t="str">
        <f t="shared" si="95"/>
        <v/>
      </c>
    </row>
    <row r="374" spans="1:127" x14ac:dyDescent="0.3">
      <c r="A374" s="264">
        <v>372</v>
      </c>
      <c r="B374" s="12" t="str">
        <f>IF(C374="","",'Critical Info &amp; Checklist'!$G$11&amp;"_"&amp;TEXT('New Data Sheet'!A374,"000")&amp;IF(ISBLANK('Sample Information'!C382),"","_"&amp;'Sample Information'!C382)&amp;IF(ISBLANK('Sample Information'!D382),"","_"&amp;'Sample Information'!D382)&amp;"_"&amp;C374)</f>
        <v/>
      </c>
      <c r="C374" s="24" t="str">
        <f>IF(ISBLANK('Sample Information'!B382),"",'Sample Information'!B382)</f>
        <v/>
      </c>
      <c r="D374" s="13" t="str">
        <f>IF(ISBLANK('Sample Information'!E382),"",'Sample Information'!E382)</f>
        <v/>
      </c>
      <c r="E374" s="13" t="str">
        <f>IF(ISBLANK('Sample Information'!D382),"",'Sample Information'!D382)</f>
        <v/>
      </c>
      <c r="F374" s="13" t="str">
        <f>IF(ISBLANK('Sample Information'!U382),"Not provided",'Sample Information'!U382)</f>
        <v>Not provided</v>
      </c>
      <c r="V374" s="70" t="str">
        <f t="shared" si="89"/>
        <v/>
      </c>
      <c r="W3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4" s="63"/>
      <c r="AN374" s="22"/>
      <c r="AO374" s="22"/>
      <c r="AP374" s="22"/>
      <c r="BF374" s="70" t="str">
        <f t="shared" si="81"/>
        <v/>
      </c>
      <c r="BJ374" s="71" t="str">
        <f t="shared" si="82"/>
        <v/>
      </c>
      <c r="BK374" s="71" t="str">
        <f t="shared" si="90"/>
        <v/>
      </c>
      <c r="BL374" s="71" t="str">
        <f t="shared" si="91"/>
        <v/>
      </c>
      <c r="BU374" s="74" t="str">
        <f t="shared" si="83"/>
        <v/>
      </c>
      <c r="BV374" s="74" t="str">
        <f t="shared" si="84"/>
        <v/>
      </c>
      <c r="BW374" s="74" t="str">
        <f t="shared" si="85"/>
        <v/>
      </c>
      <c r="BX374" s="243"/>
      <c r="BY374" s="244"/>
      <c r="CP374" s="63"/>
      <c r="CQ374" s="22"/>
      <c r="CR374" s="22"/>
      <c r="CS374" s="64"/>
      <c r="DI374" s="34" t="str">
        <f t="shared" si="92"/>
        <v/>
      </c>
      <c r="DP374" s="18" t="str">
        <f t="shared" si="93"/>
        <v/>
      </c>
      <c r="DQ374" s="14" t="str">
        <f t="shared" si="86"/>
        <v/>
      </c>
      <c r="DR374" s="19" t="str">
        <f t="shared" si="87"/>
        <v/>
      </c>
      <c r="DS374" s="265" t="str">
        <f>IFERROR(LOOKUP(B374,#REF!,#REF!),"")</f>
        <v/>
      </c>
      <c r="DT374" s="294"/>
      <c r="DU374" s="25" t="str">
        <f t="shared" si="88"/>
        <v/>
      </c>
      <c r="DV374" s="25" t="str">
        <f t="shared" si="94"/>
        <v/>
      </c>
      <c r="DW374" s="31" t="str">
        <f t="shared" si="95"/>
        <v/>
      </c>
    </row>
    <row r="375" spans="1:127" x14ac:dyDescent="0.3">
      <c r="A375" s="264">
        <v>373</v>
      </c>
      <c r="B375" s="12" t="str">
        <f>IF(C375="","",'Critical Info &amp; Checklist'!$G$11&amp;"_"&amp;TEXT('New Data Sheet'!A375,"000")&amp;IF(ISBLANK('Sample Information'!C383),"","_"&amp;'Sample Information'!C383)&amp;IF(ISBLANK('Sample Information'!D383),"","_"&amp;'Sample Information'!D383)&amp;"_"&amp;C375)</f>
        <v/>
      </c>
      <c r="C375" s="24" t="str">
        <f>IF(ISBLANK('Sample Information'!B383),"",'Sample Information'!B383)</f>
        <v/>
      </c>
      <c r="D375" s="13" t="str">
        <f>IF(ISBLANK('Sample Information'!E383),"",'Sample Information'!E383)</f>
        <v/>
      </c>
      <c r="E375" s="13" t="str">
        <f>IF(ISBLANK('Sample Information'!D383),"",'Sample Information'!D383)</f>
        <v/>
      </c>
      <c r="F375" s="13" t="str">
        <f>IF(ISBLANK('Sample Information'!U383),"Not provided",'Sample Information'!U383)</f>
        <v>Not provided</v>
      </c>
      <c r="V375" s="70" t="str">
        <f t="shared" si="89"/>
        <v/>
      </c>
      <c r="W3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5" s="63"/>
      <c r="AN375" s="22"/>
      <c r="AO375" s="22"/>
      <c r="AP375" s="22"/>
      <c r="BF375" s="70" t="str">
        <f t="shared" si="81"/>
        <v/>
      </c>
      <c r="BJ375" s="71" t="str">
        <f t="shared" si="82"/>
        <v/>
      </c>
      <c r="BK375" s="71" t="str">
        <f t="shared" si="90"/>
        <v/>
      </c>
      <c r="BL375" s="71" t="str">
        <f t="shared" si="91"/>
        <v/>
      </c>
      <c r="BU375" s="74" t="str">
        <f t="shared" si="83"/>
        <v/>
      </c>
      <c r="BV375" s="74" t="str">
        <f t="shared" si="84"/>
        <v/>
      </c>
      <c r="BW375" s="74" t="str">
        <f t="shared" si="85"/>
        <v/>
      </c>
      <c r="BX375" s="243"/>
      <c r="BY375" s="244"/>
      <c r="CP375" s="63"/>
      <c r="CQ375" s="22"/>
      <c r="CR375" s="22"/>
      <c r="CS375" s="64"/>
      <c r="DI375" s="34" t="str">
        <f t="shared" si="92"/>
        <v/>
      </c>
      <c r="DP375" s="18" t="str">
        <f t="shared" si="93"/>
        <v/>
      </c>
      <c r="DQ375" s="14" t="str">
        <f t="shared" si="86"/>
        <v/>
      </c>
      <c r="DR375" s="19" t="str">
        <f t="shared" si="87"/>
        <v/>
      </c>
      <c r="DS375" s="265" t="str">
        <f>IFERROR(LOOKUP(B375,#REF!,#REF!),"")</f>
        <v/>
      </c>
      <c r="DT375" s="294"/>
      <c r="DU375" s="25" t="str">
        <f t="shared" si="88"/>
        <v/>
      </c>
      <c r="DV375" s="25" t="str">
        <f t="shared" si="94"/>
        <v/>
      </c>
      <c r="DW375" s="31" t="str">
        <f t="shared" si="95"/>
        <v/>
      </c>
    </row>
    <row r="376" spans="1:127" x14ac:dyDescent="0.3">
      <c r="A376" s="264">
        <v>374</v>
      </c>
      <c r="B376" s="12" t="str">
        <f>IF(C376="","",'Critical Info &amp; Checklist'!$G$11&amp;"_"&amp;TEXT('New Data Sheet'!A376,"000")&amp;IF(ISBLANK('Sample Information'!C384),"","_"&amp;'Sample Information'!C384)&amp;IF(ISBLANK('Sample Information'!D384),"","_"&amp;'Sample Information'!D384)&amp;"_"&amp;C376)</f>
        <v/>
      </c>
      <c r="C376" s="24" t="str">
        <f>IF(ISBLANK('Sample Information'!B384),"",'Sample Information'!B384)</f>
        <v/>
      </c>
      <c r="D376" s="13" t="str">
        <f>IF(ISBLANK('Sample Information'!E384),"",'Sample Information'!E384)</f>
        <v/>
      </c>
      <c r="E376" s="13" t="str">
        <f>IF(ISBLANK('Sample Information'!D384),"",'Sample Information'!D384)</f>
        <v/>
      </c>
      <c r="F376" s="13" t="str">
        <f>IF(ISBLANK('Sample Information'!U384),"Not provided",'Sample Information'!U384)</f>
        <v>Not provided</v>
      </c>
      <c r="V376" s="70" t="str">
        <f t="shared" si="89"/>
        <v/>
      </c>
      <c r="W3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6" s="63"/>
      <c r="AN376" s="22"/>
      <c r="AO376" s="22"/>
      <c r="AP376" s="22"/>
      <c r="BF376" s="70" t="str">
        <f t="shared" si="81"/>
        <v/>
      </c>
      <c r="BJ376" s="71" t="str">
        <f t="shared" si="82"/>
        <v/>
      </c>
      <c r="BK376" s="71" t="str">
        <f t="shared" si="90"/>
        <v/>
      </c>
      <c r="BL376" s="71" t="str">
        <f t="shared" si="91"/>
        <v/>
      </c>
      <c r="BU376" s="74" t="str">
        <f t="shared" si="83"/>
        <v/>
      </c>
      <c r="BV376" s="74" t="str">
        <f t="shared" si="84"/>
        <v/>
      </c>
      <c r="BW376" s="74" t="str">
        <f t="shared" si="85"/>
        <v/>
      </c>
      <c r="BX376" s="243"/>
      <c r="BY376" s="244"/>
      <c r="CP376" s="63"/>
      <c r="CQ376" s="22"/>
      <c r="CR376" s="22"/>
      <c r="CS376" s="64"/>
      <c r="DI376" s="34" t="str">
        <f t="shared" si="92"/>
        <v/>
      </c>
      <c r="DP376" s="18" t="str">
        <f t="shared" si="93"/>
        <v/>
      </c>
      <c r="DQ376" s="14" t="str">
        <f t="shared" si="86"/>
        <v/>
      </c>
      <c r="DR376" s="19" t="str">
        <f t="shared" si="87"/>
        <v/>
      </c>
      <c r="DS376" s="265" t="str">
        <f>IFERROR(LOOKUP(B376,#REF!,#REF!),"")</f>
        <v/>
      </c>
      <c r="DT376" s="294"/>
      <c r="DU376" s="25" t="str">
        <f t="shared" si="88"/>
        <v/>
      </c>
      <c r="DV376" s="25" t="str">
        <f t="shared" si="94"/>
        <v/>
      </c>
      <c r="DW376" s="31" t="str">
        <f t="shared" si="95"/>
        <v/>
      </c>
    </row>
    <row r="377" spans="1:127" x14ac:dyDescent="0.3">
      <c r="A377" s="264">
        <v>375</v>
      </c>
      <c r="B377" s="12" t="str">
        <f>IF(C377="","",'Critical Info &amp; Checklist'!$G$11&amp;"_"&amp;TEXT('New Data Sheet'!A377,"000")&amp;IF(ISBLANK('Sample Information'!C385),"","_"&amp;'Sample Information'!C385)&amp;IF(ISBLANK('Sample Information'!D385),"","_"&amp;'Sample Information'!D385)&amp;"_"&amp;C377)</f>
        <v/>
      </c>
      <c r="C377" s="24" t="str">
        <f>IF(ISBLANK('Sample Information'!B385),"",'Sample Information'!B385)</f>
        <v/>
      </c>
      <c r="D377" s="13" t="str">
        <f>IF(ISBLANK('Sample Information'!E385),"",'Sample Information'!E385)</f>
        <v/>
      </c>
      <c r="E377" s="13" t="str">
        <f>IF(ISBLANK('Sample Information'!D385),"",'Sample Information'!D385)</f>
        <v/>
      </c>
      <c r="F377" s="13" t="str">
        <f>IF(ISBLANK('Sample Information'!U385),"Not provided",'Sample Information'!U385)</f>
        <v>Not provided</v>
      </c>
      <c r="V377" s="70" t="str">
        <f t="shared" si="89"/>
        <v/>
      </c>
      <c r="W3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7" s="63"/>
      <c r="AN377" s="22"/>
      <c r="AO377" s="22"/>
      <c r="AP377" s="22"/>
      <c r="BF377" s="70" t="str">
        <f t="shared" si="81"/>
        <v/>
      </c>
      <c r="BJ377" s="71" t="str">
        <f t="shared" si="82"/>
        <v/>
      </c>
      <c r="BK377" s="71" t="str">
        <f t="shared" si="90"/>
        <v/>
      </c>
      <c r="BL377" s="71" t="str">
        <f t="shared" si="91"/>
        <v/>
      </c>
      <c r="BU377" s="74" t="str">
        <f t="shared" si="83"/>
        <v/>
      </c>
      <c r="BV377" s="74" t="str">
        <f t="shared" si="84"/>
        <v/>
      </c>
      <c r="BW377" s="74" t="str">
        <f t="shared" si="85"/>
        <v/>
      </c>
      <c r="BX377" s="243"/>
      <c r="BY377" s="244"/>
      <c r="CP377" s="63"/>
      <c r="CQ377" s="22"/>
      <c r="CR377" s="22"/>
      <c r="CS377" s="64"/>
      <c r="DI377" s="34" t="str">
        <f t="shared" si="92"/>
        <v/>
      </c>
      <c r="DP377" s="18" t="str">
        <f t="shared" si="93"/>
        <v/>
      </c>
      <c r="DQ377" s="14" t="str">
        <f t="shared" si="86"/>
        <v/>
      </c>
      <c r="DR377" s="19" t="str">
        <f t="shared" si="87"/>
        <v/>
      </c>
      <c r="DS377" s="265" t="str">
        <f>IFERROR(LOOKUP(B377,#REF!,#REF!),"")</f>
        <v/>
      </c>
      <c r="DT377" s="294"/>
      <c r="DU377" s="25" t="str">
        <f t="shared" si="88"/>
        <v/>
      </c>
      <c r="DV377" s="25" t="str">
        <f t="shared" si="94"/>
        <v/>
      </c>
      <c r="DW377" s="31" t="str">
        <f t="shared" si="95"/>
        <v/>
      </c>
    </row>
    <row r="378" spans="1:127" x14ac:dyDescent="0.3">
      <c r="A378" s="264">
        <v>376</v>
      </c>
      <c r="B378" s="12" t="str">
        <f>IF(C378="","",'Critical Info &amp; Checklist'!$G$11&amp;"_"&amp;TEXT('New Data Sheet'!A378,"000")&amp;IF(ISBLANK('Sample Information'!C386),"","_"&amp;'Sample Information'!C386)&amp;IF(ISBLANK('Sample Information'!D386),"","_"&amp;'Sample Information'!D386)&amp;"_"&amp;C378)</f>
        <v/>
      </c>
      <c r="C378" s="24" t="str">
        <f>IF(ISBLANK('Sample Information'!B386),"",'Sample Information'!B386)</f>
        <v/>
      </c>
      <c r="D378" s="13" t="str">
        <f>IF(ISBLANK('Sample Information'!E386),"",'Sample Information'!E386)</f>
        <v/>
      </c>
      <c r="E378" s="13" t="str">
        <f>IF(ISBLANK('Sample Information'!D386),"",'Sample Information'!D386)</f>
        <v/>
      </c>
      <c r="F378" s="13" t="str">
        <f>IF(ISBLANK('Sample Information'!U386),"Not provided",'Sample Information'!U386)</f>
        <v>Not provided</v>
      </c>
      <c r="V378" s="70" t="str">
        <f t="shared" si="89"/>
        <v/>
      </c>
      <c r="W3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8" s="63"/>
      <c r="AN378" s="22"/>
      <c r="AO378" s="22"/>
      <c r="AP378" s="22"/>
      <c r="BF378" s="70" t="str">
        <f t="shared" si="81"/>
        <v/>
      </c>
      <c r="BJ378" s="71" t="str">
        <f t="shared" si="82"/>
        <v/>
      </c>
      <c r="BK378" s="71" t="str">
        <f t="shared" si="90"/>
        <v/>
      </c>
      <c r="BL378" s="71" t="str">
        <f t="shared" si="91"/>
        <v/>
      </c>
      <c r="BU378" s="74" t="str">
        <f t="shared" si="83"/>
        <v/>
      </c>
      <c r="BV378" s="74" t="str">
        <f t="shared" si="84"/>
        <v/>
      </c>
      <c r="BW378" s="74" t="str">
        <f t="shared" si="85"/>
        <v/>
      </c>
      <c r="BX378" s="243"/>
      <c r="BY378" s="244"/>
      <c r="CP378" s="63"/>
      <c r="CQ378" s="22"/>
      <c r="CR378" s="22"/>
      <c r="CS378" s="64"/>
      <c r="DI378" s="34" t="str">
        <f t="shared" si="92"/>
        <v/>
      </c>
      <c r="DP378" s="18" t="str">
        <f t="shared" si="93"/>
        <v/>
      </c>
      <c r="DQ378" s="14" t="str">
        <f t="shared" si="86"/>
        <v/>
      </c>
      <c r="DR378" s="19" t="str">
        <f t="shared" si="87"/>
        <v/>
      </c>
      <c r="DS378" s="265" t="str">
        <f>IFERROR(LOOKUP(B378,#REF!,#REF!),"")</f>
        <v/>
      </c>
      <c r="DT378" s="294"/>
      <c r="DU378" s="25" t="str">
        <f t="shared" si="88"/>
        <v/>
      </c>
      <c r="DV378" s="25" t="str">
        <f t="shared" si="94"/>
        <v/>
      </c>
      <c r="DW378" s="31" t="str">
        <f t="shared" si="95"/>
        <v/>
      </c>
    </row>
    <row r="379" spans="1:127" x14ac:dyDescent="0.3">
      <c r="A379" s="264">
        <v>377</v>
      </c>
      <c r="B379" s="12" t="str">
        <f>IF(C379="","",'Critical Info &amp; Checklist'!$G$11&amp;"_"&amp;TEXT('New Data Sheet'!A379,"000")&amp;IF(ISBLANK('Sample Information'!C387),"","_"&amp;'Sample Information'!C387)&amp;IF(ISBLANK('Sample Information'!D387),"","_"&amp;'Sample Information'!D387)&amp;"_"&amp;C379)</f>
        <v/>
      </c>
      <c r="C379" s="24" t="str">
        <f>IF(ISBLANK('Sample Information'!B387),"",'Sample Information'!B387)</f>
        <v/>
      </c>
      <c r="D379" s="13" t="str">
        <f>IF(ISBLANK('Sample Information'!E387),"",'Sample Information'!E387)</f>
        <v/>
      </c>
      <c r="E379" s="13" t="str">
        <f>IF(ISBLANK('Sample Information'!D387),"",'Sample Information'!D387)</f>
        <v/>
      </c>
      <c r="F379" s="13" t="str">
        <f>IF(ISBLANK('Sample Information'!U387),"Not provided",'Sample Information'!U387)</f>
        <v>Not provided</v>
      </c>
      <c r="V379" s="70" t="str">
        <f t="shared" si="89"/>
        <v/>
      </c>
      <c r="W3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9" s="63"/>
      <c r="AN379" s="22"/>
      <c r="AO379" s="22"/>
      <c r="AP379" s="22"/>
      <c r="BF379" s="70" t="str">
        <f t="shared" si="81"/>
        <v/>
      </c>
      <c r="BJ379" s="71" t="str">
        <f t="shared" si="82"/>
        <v/>
      </c>
      <c r="BK379" s="71" t="str">
        <f t="shared" si="90"/>
        <v/>
      </c>
      <c r="BL379" s="71" t="str">
        <f t="shared" si="91"/>
        <v/>
      </c>
      <c r="BU379" s="74" t="str">
        <f t="shared" si="83"/>
        <v/>
      </c>
      <c r="BV379" s="74" t="str">
        <f t="shared" si="84"/>
        <v/>
      </c>
      <c r="BW379" s="74" t="str">
        <f t="shared" si="85"/>
        <v/>
      </c>
      <c r="BX379" s="243"/>
      <c r="BY379" s="244"/>
      <c r="CP379" s="63"/>
      <c r="CQ379" s="22"/>
      <c r="CR379" s="22"/>
      <c r="CS379" s="64"/>
      <c r="DI379" s="34" t="str">
        <f t="shared" si="92"/>
        <v/>
      </c>
      <c r="DP379" s="18" t="str">
        <f t="shared" si="93"/>
        <v/>
      </c>
      <c r="DQ379" s="14" t="str">
        <f t="shared" si="86"/>
        <v/>
      </c>
      <c r="DR379" s="19" t="str">
        <f t="shared" si="87"/>
        <v/>
      </c>
      <c r="DS379" s="265" t="str">
        <f>IFERROR(LOOKUP(B379,#REF!,#REF!),"")</f>
        <v/>
      </c>
      <c r="DT379" s="294"/>
      <c r="DU379" s="25" t="str">
        <f t="shared" si="88"/>
        <v/>
      </c>
      <c r="DV379" s="25" t="str">
        <f t="shared" si="94"/>
        <v/>
      </c>
      <c r="DW379" s="31" t="str">
        <f t="shared" si="95"/>
        <v/>
      </c>
    </row>
    <row r="380" spans="1:127" x14ac:dyDescent="0.3">
      <c r="A380" s="264">
        <v>378</v>
      </c>
      <c r="B380" s="12" t="str">
        <f>IF(C380="","",'Critical Info &amp; Checklist'!$G$11&amp;"_"&amp;TEXT('New Data Sheet'!A380,"000")&amp;IF(ISBLANK('Sample Information'!C388),"","_"&amp;'Sample Information'!C388)&amp;IF(ISBLANK('Sample Information'!D388),"","_"&amp;'Sample Information'!D388)&amp;"_"&amp;C380)</f>
        <v/>
      </c>
      <c r="C380" s="24" t="str">
        <f>IF(ISBLANK('Sample Information'!B388),"",'Sample Information'!B388)</f>
        <v/>
      </c>
      <c r="D380" s="13" t="str">
        <f>IF(ISBLANK('Sample Information'!E388),"",'Sample Information'!E388)</f>
        <v/>
      </c>
      <c r="E380" s="13" t="str">
        <f>IF(ISBLANK('Sample Information'!D388),"",'Sample Information'!D388)</f>
        <v/>
      </c>
      <c r="F380" s="13" t="str">
        <f>IF(ISBLANK('Sample Information'!U388),"Not provided",'Sample Information'!U388)</f>
        <v>Not provided</v>
      </c>
      <c r="V380" s="70" t="str">
        <f t="shared" si="89"/>
        <v/>
      </c>
      <c r="W3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0" s="63"/>
      <c r="AN380" s="22"/>
      <c r="AO380" s="22"/>
      <c r="AP380" s="22"/>
      <c r="BF380" s="70" t="str">
        <f t="shared" si="81"/>
        <v/>
      </c>
      <c r="BJ380" s="71" t="str">
        <f t="shared" si="82"/>
        <v/>
      </c>
      <c r="BK380" s="71" t="str">
        <f t="shared" si="90"/>
        <v/>
      </c>
      <c r="BL380" s="71" t="str">
        <f t="shared" si="91"/>
        <v/>
      </c>
      <c r="BU380" s="74" t="str">
        <f t="shared" si="83"/>
        <v/>
      </c>
      <c r="BV380" s="74" t="str">
        <f t="shared" si="84"/>
        <v/>
      </c>
      <c r="BW380" s="74" t="str">
        <f t="shared" si="85"/>
        <v/>
      </c>
      <c r="BX380" s="243"/>
      <c r="BY380" s="244"/>
      <c r="CP380" s="63"/>
      <c r="CQ380" s="22"/>
      <c r="CR380" s="22"/>
      <c r="CS380" s="64"/>
      <c r="DI380" s="34" t="str">
        <f t="shared" si="92"/>
        <v/>
      </c>
      <c r="DP380" s="18" t="str">
        <f t="shared" si="93"/>
        <v/>
      </c>
      <c r="DQ380" s="14" t="str">
        <f t="shared" si="86"/>
        <v/>
      </c>
      <c r="DR380" s="19" t="str">
        <f t="shared" si="87"/>
        <v/>
      </c>
      <c r="DS380" s="265" t="str">
        <f>IFERROR(LOOKUP(B380,#REF!,#REF!),"")</f>
        <v/>
      </c>
      <c r="DT380" s="294"/>
      <c r="DU380" s="25" t="str">
        <f t="shared" si="88"/>
        <v/>
      </c>
      <c r="DV380" s="25" t="str">
        <f t="shared" si="94"/>
        <v/>
      </c>
      <c r="DW380" s="31" t="str">
        <f t="shared" si="95"/>
        <v/>
      </c>
    </row>
    <row r="381" spans="1:127" x14ac:dyDescent="0.3">
      <c r="A381" s="264">
        <v>379</v>
      </c>
      <c r="B381" s="12" t="str">
        <f>IF(C381="","",'Critical Info &amp; Checklist'!$G$11&amp;"_"&amp;TEXT('New Data Sheet'!A381,"000")&amp;IF(ISBLANK('Sample Information'!C389),"","_"&amp;'Sample Information'!C389)&amp;IF(ISBLANK('Sample Information'!D389),"","_"&amp;'Sample Information'!D389)&amp;"_"&amp;C381)</f>
        <v/>
      </c>
      <c r="C381" s="24" t="str">
        <f>IF(ISBLANK('Sample Information'!B389),"",'Sample Information'!B389)</f>
        <v/>
      </c>
      <c r="D381" s="13" t="str">
        <f>IF(ISBLANK('Sample Information'!E389),"",'Sample Information'!E389)</f>
        <v/>
      </c>
      <c r="E381" s="13" t="str">
        <f>IF(ISBLANK('Sample Information'!D389),"",'Sample Information'!D389)</f>
        <v/>
      </c>
      <c r="F381" s="13" t="str">
        <f>IF(ISBLANK('Sample Information'!U389),"Not provided",'Sample Information'!U389)</f>
        <v>Not provided</v>
      </c>
      <c r="V381" s="70" t="str">
        <f t="shared" si="89"/>
        <v/>
      </c>
      <c r="W3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1" s="63"/>
      <c r="AN381" s="22"/>
      <c r="AO381" s="22"/>
      <c r="AP381" s="22"/>
      <c r="BF381" s="70" t="str">
        <f t="shared" si="81"/>
        <v/>
      </c>
      <c r="BJ381" s="71" t="str">
        <f t="shared" si="82"/>
        <v/>
      </c>
      <c r="BK381" s="71" t="str">
        <f t="shared" si="90"/>
        <v/>
      </c>
      <c r="BL381" s="71" t="str">
        <f t="shared" si="91"/>
        <v/>
      </c>
      <c r="BU381" s="74" t="str">
        <f t="shared" si="83"/>
        <v/>
      </c>
      <c r="BV381" s="74" t="str">
        <f t="shared" si="84"/>
        <v/>
      </c>
      <c r="BW381" s="74" t="str">
        <f t="shared" si="85"/>
        <v/>
      </c>
      <c r="BX381" s="243"/>
      <c r="BY381" s="244"/>
      <c r="CP381" s="63"/>
      <c r="CQ381" s="22"/>
      <c r="CR381" s="22"/>
      <c r="CS381" s="64"/>
      <c r="DI381" s="34" t="str">
        <f t="shared" si="92"/>
        <v/>
      </c>
      <c r="DP381" s="18" t="str">
        <f t="shared" si="93"/>
        <v/>
      </c>
      <c r="DQ381" s="14" t="str">
        <f t="shared" si="86"/>
        <v/>
      </c>
      <c r="DR381" s="19" t="str">
        <f t="shared" si="87"/>
        <v/>
      </c>
      <c r="DS381" s="265" t="str">
        <f>IFERROR(LOOKUP(B381,#REF!,#REF!),"")</f>
        <v/>
      </c>
      <c r="DT381" s="294"/>
      <c r="DU381" s="25" t="str">
        <f t="shared" si="88"/>
        <v/>
      </c>
      <c r="DV381" s="25" t="str">
        <f t="shared" si="94"/>
        <v/>
      </c>
      <c r="DW381" s="31" t="str">
        <f t="shared" si="95"/>
        <v/>
      </c>
    </row>
    <row r="382" spans="1:127" x14ac:dyDescent="0.3">
      <c r="A382" s="264">
        <v>380</v>
      </c>
      <c r="B382" s="12" t="str">
        <f>IF(C382="","",'Critical Info &amp; Checklist'!$G$11&amp;"_"&amp;TEXT('New Data Sheet'!A382,"000")&amp;IF(ISBLANK('Sample Information'!C390),"","_"&amp;'Sample Information'!C390)&amp;IF(ISBLANK('Sample Information'!D390),"","_"&amp;'Sample Information'!D390)&amp;"_"&amp;C382)</f>
        <v/>
      </c>
      <c r="C382" s="24" t="str">
        <f>IF(ISBLANK('Sample Information'!B390),"",'Sample Information'!B390)</f>
        <v/>
      </c>
      <c r="D382" s="13" t="str">
        <f>IF(ISBLANK('Sample Information'!E390),"",'Sample Information'!E390)</f>
        <v/>
      </c>
      <c r="E382" s="13" t="str">
        <f>IF(ISBLANK('Sample Information'!D390),"",'Sample Information'!D390)</f>
        <v/>
      </c>
      <c r="F382" s="13" t="str">
        <f>IF(ISBLANK('Sample Information'!U390),"Not provided",'Sample Information'!U390)</f>
        <v>Not provided</v>
      </c>
      <c r="V382" s="70" t="str">
        <f t="shared" si="89"/>
        <v/>
      </c>
      <c r="W3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2" s="63"/>
      <c r="AN382" s="22"/>
      <c r="AO382" s="22"/>
      <c r="AP382" s="22"/>
      <c r="BF382" s="70" t="str">
        <f t="shared" si="81"/>
        <v/>
      </c>
      <c r="BJ382" s="71" t="str">
        <f t="shared" si="82"/>
        <v/>
      </c>
      <c r="BK382" s="71" t="str">
        <f t="shared" si="90"/>
        <v/>
      </c>
      <c r="BL382" s="71" t="str">
        <f t="shared" si="91"/>
        <v/>
      </c>
      <c r="BU382" s="74" t="str">
        <f t="shared" si="83"/>
        <v/>
      </c>
      <c r="BV382" s="74" t="str">
        <f t="shared" si="84"/>
        <v/>
      </c>
      <c r="BW382" s="74" t="str">
        <f t="shared" si="85"/>
        <v/>
      </c>
      <c r="BX382" s="243"/>
      <c r="BY382" s="244"/>
      <c r="CP382" s="63"/>
      <c r="CQ382" s="22"/>
      <c r="CR382" s="22"/>
      <c r="CS382" s="64"/>
      <c r="DI382" s="34" t="str">
        <f t="shared" si="92"/>
        <v/>
      </c>
      <c r="DP382" s="18" t="str">
        <f t="shared" si="93"/>
        <v/>
      </c>
      <c r="DQ382" s="14" t="str">
        <f t="shared" si="86"/>
        <v/>
      </c>
      <c r="DR382" s="19" t="str">
        <f t="shared" si="87"/>
        <v/>
      </c>
      <c r="DS382" s="265" t="str">
        <f>IFERROR(LOOKUP(B382,#REF!,#REF!),"")</f>
        <v/>
      </c>
      <c r="DT382" s="294"/>
      <c r="DU382" s="25" t="str">
        <f t="shared" si="88"/>
        <v/>
      </c>
      <c r="DV382" s="25" t="str">
        <f t="shared" si="94"/>
        <v/>
      </c>
      <c r="DW382" s="31" t="str">
        <f t="shared" si="95"/>
        <v/>
      </c>
    </row>
    <row r="383" spans="1:127" x14ac:dyDescent="0.3">
      <c r="A383" s="264">
        <v>381</v>
      </c>
      <c r="B383" s="12" t="str">
        <f>IF(C383="","",'Critical Info &amp; Checklist'!$G$11&amp;"_"&amp;TEXT('New Data Sheet'!A383,"000")&amp;IF(ISBLANK('Sample Information'!C391),"","_"&amp;'Sample Information'!C391)&amp;IF(ISBLANK('Sample Information'!D391),"","_"&amp;'Sample Information'!D391)&amp;"_"&amp;C383)</f>
        <v/>
      </c>
      <c r="C383" s="24" t="str">
        <f>IF(ISBLANK('Sample Information'!B391),"",'Sample Information'!B391)</f>
        <v/>
      </c>
      <c r="D383" s="13" t="str">
        <f>IF(ISBLANK('Sample Information'!E391),"",'Sample Information'!E391)</f>
        <v/>
      </c>
      <c r="E383" s="13" t="str">
        <f>IF(ISBLANK('Sample Information'!D391),"",'Sample Information'!D391)</f>
        <v/>
      </c>
      <c r="F383" s="13" t="str">
        <f>IF(ISBLANK('Sample Information'!U391),"Not provided",'Sample Information'!U391)</f>
        <v>Not provided</v>
      </c>
      <c r="V383" s="70" t="str">
        <f t="shared" si="89"/>
        <v/>
      </c>
      <c r="W3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3" s="63"/>
      <c r="AN383" s="22"/>
      <c r="AO383" s="22"/>
      <c r="AP383" s="22"/>
      <c r="BF383" s="70" t="str">
        <f t="shared" si="81"/>
        <v/>
      </c>
      <c r="BJ383" s="71" t="str">
        <f t="shared" si="82"/>
        <v/>
      </c>
      <c r="BK383" s="71" t="str">
        <f t="shared" si="90"/>
        <v/>
      </c>
      <c r="BL383" s="71" t="str">
        <f t="shared" si="91"/>
        <v/>
      </c>
      <c r="BU383" s="74" t="str">
        <f t="shared" si="83"/>
        <v/>
      </c>
      <c r="BV383" s="74" t="str">
        <f t="shared" si="84"/>
        <v/>
      </c>
      <c r="BW383" s="74" t="str">
        <f t="shared" si="85"/>
        <v/>
      </c>
      <c r="BX383" s="243"/>
      <c r="BY383" s="244"/>
      <c r="CP383" s="63"/>
      <c r="CQ383" s="22"/>
      <c r="CR383" s="22"/>
      <c r="CS383" s="64"/>
      <c r="DI383" s="34" t="str">
        <f t="shared" si="92"/>
        <v/>
      </c>
      <c r="DP383" s="18" t="str">
        <f t="shared" si="93"/>
        <v/>
      </c>
      <c r="DQ383" s="14" t="str">
        <f t="shared" si="86"/>
        <v/>
      </c>
      <c r="DR383" s="19" t="str">
        <f t="shared" si="87"/>
        <v/>
      </c>
      <c r="DS383" s="265" t="str">
        <f>IFERROR(LOOKUP(B383,#REF!,#REF!),"")</f>
        <v/>
      </c>
      <c r="DT383" s="294"/>
      <c r="DU383" s="25" t="str">
        <f t="shared" si="88"/>
        <v/>
      </c>
      <c r="DV383" s="25" t="str">
        <f t="shared" si="94"/>
        <v/>
      </c>
      <c r="DW383" s="31" t="str">
        <f t="shared" si="95"/>
        <v/>
      </c>
    </row>
    <row r="384" spans="1:127" x14ac:dyDescent="0.3">
      <c r="A384" s="264">
        <v>382</v>
      </c>
      <c r="B384" s="12" t="str">
        <f>IF(C384="","",'Critical Info &amp; Checklist'!$G$11&amp;"_"&amp;TEXT('New Data Sheet'!A384,"000")&amp;IF(ISBLANK('Sample Information'!C392),"","_"&amp;'Sample Information'!C392)&amp;IF(ISBLANK('Sample Information'!D392),"","_"&amp;'Sample Information'!D392)&amp;"_"&amp;C384)</f>
        <v/>
      </c>
      <c r="C384" s="24" t="str">
        <f>IF(ISBLANK('Sample Information'!B392),"",'Sample Information'!B392)</f>
        <v/>
      </c>
      <c r="D384" s="13" t="str">
        <f>IF(ISBLANK('Sample Information'!E392),"",'Sample Information'!E392)</f>
        <v/>
      </c>
      <c r="E384" s="13" t="str">
        <f>IF(ISBLANK('Sample Information'!D392),"",'Sample Information'!D392)</f>
        <v/>
      </c>
      <c r="F384" s="13" t="str">
        <f>IF(ISBLANK('Sample Information'!U392),"Not provided",'Sample Information'!U392)</f>
        <v>Not provided</v>
      </c>
      <c r="V384" s="70" t="str">
        <f t="shared" si="89"/>
        <v/>
      </c>
      <c r="W3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4" s="63"/>
      <c r="AN384" s="22"/>
      <c r="AO384" s="22"/>
      <c r="AP384" s="22"/>
      <c r="BF384" s="70" t="str">
        <f t="shared" si="81"/>
        <v/>
      </c>
      <c r="BJ384" s="71" t="str">
        <f t="shared" si="82"/>
        <v/>
      </c>
      <c r="BK384" s="71" t="str">
        <f t="shared" si="90"/>
        <v/>
      </c>
      <c r="BL384" s="71" t="str">
        <f t="shared" si="91"/>
        <v/>
      </c>
      <c r="BU384" s="74" t="str">
        <f t="shared" si="83"/>
        <v/>
      </c>
      <c r="BV384" s="74" t="str">
        <f t="shared" si="84"/>
        <v/>
      </c>
      <c r="BW384" s="74" t="str">
        <f t="shared" si="85"/>
        <v/>
      </c>
      <c r="BX384" s="243"/>
      <c r="BY384" s="244"/>
      <c r="CP384" s="63"/>
      <c r="CQ384" s="22"/>
      <c r="CR384" s="22"/>
      <c r="CS384" s="64"/>
      <c r="DI384" s="34" t="str">
        <f t="shared" si="92"/>
        <v/>
      </c>
      <c r="DP384" s="18" t="str">
        <f t="shared" si="93"/>
        <v/>
      </c>
      <c r="DQ384" s="14" t="str">
        <f t="shared" si="86"/>
        <v/>
      </c>
      <c r="DR384" s="19" t="str">
        <f t="shared" si="87"/>
        <v/>
      </c>
      <c r="DS384" s="265" t="str">
        <f>IFERROR(LOOKUP(B384,#REF!,#REF!),"")</f>
        <v/>
      </c>
      <c r="DT384" s="294"/>
      <c r="DU384" s="25" t="str">
        <f t="shared" si="88"/>
        <v/>
      </c>
      <c r="DV384" s="25" t="str">
        <f t="shared" si="94"/>
        <v/>
      </c>
      <c r="DW384" s="31" t="str">
        <f t="shared" si="95"/>
        <v/>
      </c>
    </row>
    <row r="385" spans="1:127" x14ac:dyDescent="0.3">
      <c r="A385" s="264">
        <v>383</v>
      </c>
      <c r="B385" s="12" t="str">
        <f>IF(C385="","",'Critical Info &amp; Checklist'!$G$11&amp;"_"&amp;TEXT('New Data Sheet'!A385,"000")&amp;IF(ISBLANK('Sample Information'!C393),"","_"&amp;'Sample Information'!C393)&amp;IF(ISBLANK('Sample Information'!D393),"","_"&amp;'Sample Information'!D393)&amp;"_"&amp;C385)</f>
        <v/>
      </c>
      <c r="C385" s="24" t="str">
        <f>IF(ISBLANK('Sample Information'!B393),"",'Sample Information'!B393)</f>
        <v/>
      </c>
      <c r="D385" s="13" t="str">
        <f>IF(ISBLANK('Sample Information'!E393),"",'Sample Information'!E393)</f>
        <v/>
      </c>
      <c r="E385" s="13" t="str">
        <f>IF(ISBLANK('Sample Information'!D393),"",'Sample Information'!D393)</f>
        <v/>
      </c>
      <c r="F385" s="13" t="str">
        <f>IF(ISBLANK('Sample Information'!U393),"Not provided",'Sample Information'!U393)</f>
        <v>Not provided</v>
      </c>
      <c r="V385" s="70" t="str">
        <f t="shared" si="89"/>
        <v/>
      </c>
      <c r="W3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5" s="63"/>
      <c r="AN385" s="22"/>
      <c r="AO385" s="22"/>
      <c r="AP385" s="22"/>
      <c r="BF385" s="70" t="str">
        <f t="shared" si="81"/>
        <v/>
      </c>
      <c r="BJ385" s="71" t="str">
        <f t="shared" si="82"/>
        <v/>
      </c>
      <c r="BK385" s="71" t="str">
        <f t="shared" si="90"/>
        <v/>
      </c>
      <c r="BL385" s="71" t="str">
        <f t="shared" si="91"/>
        <v/>
      </c>
      <c r="BU385" s="74" t="str">
        <f t="shared" si="83"/>
        <v/>
      </c>
      <c r="BV385" s="74" t="str">
        <f t="shared" si="84"/>
        <v/>
      </c>
      <c r="BW385" s="74" t="str">
        <f t="shared" si="85"/>
        <v/>
      </c>
      <c r="BX385" s="243"/>
      <c r="BY385" s="244"/>
      <c r="CP385" s="63"/>
      <c r="CQ385" s="22"/>
      <c r="CR385" s="22"/>
      <c r="CS385" s="64"/>
      <c r="DI385" s="34" t="str">
        <f t="shared" si="92"/>
        <v/>
      </c>
      <c r="DP385" s="18" t="str">
        <f t="shared" si="93"/>
        <v/>
      </c>
      <c r="DQ385" s="14" t="str">
        <f t="shared" si="86"/>
        <v/>
      </c>
      <c r="DR385" s="19" t="str">
        <f t="shared" si="87"/>
        <v/>
      </c>
      <c r="DS385" s="265" t="str">
        <f>IFERROR(LOOKUP(B385,#REF!,#REF!),"")</f>
        <v/>
      </c>
      <c r="DT385" s="294"/>
      <c r="DU385" s="25" t="str">
        <f t="shared" si="88"/>
        <v/>
      </c>
      <c r="DV385" s="25" t="str">
        <f t="shared" si="94"/>
        <v/>
      </c>
      <c r="DW385" s="31" t="str">
        <f t="shared" si="95"/>
        <v/>
      </c>
    </row>
    <row r="386" spans="1:127" s="27" customFormat="1" x14ac:dyDescent="0.3">
      <c r="A386" s="266">
        <v>384</v>
      </c>
      <c r="B386" s="267" t="str">
        <f>IF(C386="","",'Critical Info &amp; Checklist'!$G$11&amp;"_"&amp;TEXT('New Data Sheet'!A386,"000")&amp;IF(ISBLANK('Sample Information'!C394),"","_"&amp;'Sample Information'!C394)&amp;IF(ISBLANK('Sample Information'!D394),"","_"&amp;'Sample Information'!D394)&amp;"_"&amp;C386)</f>
        <v/>
      </c>
      <c r="C386" s="268" t="str">
        <f>IF(ISBLANK('Sample Information'!B394),"",'Sample Information'!B394)</f>
        <v/>
      </c>
      <c r="D386" s="269" t="str">
        <f>IF(ISBLANK('Sample Information'!E394),"",'Sample Information'!E394)</f>
        <v/>
      </c>
      <c r="E386" s="269" t="str">
        <f>IF(ISBLANK('Sample Information'!D394),"",'Sample Information'!D394)</f>
        <v/>
      </c>
      <c r="F386" s="269" t="str">
        <f>IF(ISBLANK('Sample Information'!U394),"Not provided",'Sample Information'!U394)</f>
        <v>Not provided</v>
      </c>
      <c r="G386" s="270"/>
      <c r="H386" s="271"/>
      <c r="I386" s="271"/>
      <c r="J386" s="271"/>
      <c r="K386" s="272"/>
      <c r="L386" s="273"/>
      <c r="M386" s="274"/>
      <c r="N386" s="274"/>
      <c r="O386" s="274"/>
      <c r="P386" s="275"/>
      <c r="Q386" s="274"/>
      <c r="R386" s="274"/>
      <c r="S386" s="274"/>
      <c r="T386" s="274"/>
      <c r="U386" s="274"/>
      <c r="V386" s="276" t="str">
        <f t="shared" si="89"/>
        <v/>
      </c>
      <c r="W386" s="2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X386" s="274"/>
      <c r="Y386" s="274"/>
      <c r="Z386" s="274"/>
      <c r="AA386" s="274"/>
      <c r="AB386" s="278"/>
      <c r="AC386" s="270"/>
      <c r="AD386" s="271"/>
      <c r="AE386" s="271"/>
      <c r="AF386" s="271"/>
      <c r="AG386" s="275"/>
      <c r="AH386" s="271"/>
      <c r="AI386" s="271"/>
      <c r="AJ386" s="271"/>
      <c r="AK386" s="271"/>
      <c r="AL386" s="271"/>
      <c r="AM386" s="279"/>
      <c r="AN386" s="280"/>
      <c r="AO386" s="280"/>
      <c r="AP386" s="280"/>
      <c r="AQ386" s="281"/>
      <c r="AR386" s="271"/>
      <c r="AS386" s="271"/>
      <c r="AT386" s="271"/>
      <c r="AU386" s="275"/>
      <c r="AV386" s="271"/>
      <c r="AW386" s="271"/>
      <c r="AX386" s="271"/>
      <c r="AY386" s="271"/>
      <c r="AZ386" s="282"/>
      <c r="BA386" s="274"/>
      <c r="BB386" s="274"/>
      <c r="BC386" s="274"/>
      <c r="BD386" s="274"/>
      <c r="BE386" s="275"/>
      <c r="BF386" s="276" t="str">
        <f t="shared" si="81"/>
        <v/>
      </c>
      <c r="BG386" s="274"/>
      <c r="BH386" s="274"/>
      <c r="BI386" s="278"/>
      <c r="BJ386" s="283" t="str">
        <f t="shared" si="82"/>
        <v/>
      </c>
      <c r="BK386" s="283" t="str">
        <f t="shared" si="90"/>
        <v/>
      </c>
      <c r="BL386" s="283" t="str">
        <f t="shared" si="91"/>
        <v/>
      </c>
      <c r="BM386" s="270"/>
      <c r="BN386" s="271"/>
      <c r="BO386" s="271"/>
      <c r="BP386" s="271"/>
      <c r="BQ386" s="271"/>
      <c r="BR386" s="271"/>
      <c r="BS386" s="271"/>
      <c r="BT386" s="271"/>
      <c r="BU386" s="284" t="str">
        <f t="shared" si="83"/>
        <v/>
      </c>
      <c r="BV386" s="284" t="str">
        <f t="shared" si="84"/>
        <v/>
      </c>
      <c r="BW386" s="284" t="str">
        <f t="shared" si="85"/>
        <v/>
      </c>
      <c r="BX386" s="285"/>
      <c r="BY386" s="286"/>
      <c r="BZ386" s="271"/>
      <c r="CA386" s="271"/>
      <c r="CB386" s="271"/>
      <c r="CC386" s="271"/>
      <c r="CD386" s="271"/>
      <c r="CE386" s="272"/>
      <c r="CF386" s="271"/>
      <c r="CG386" s="271"/>
      <c r="CH386" s="271"/>
      <c r="CI386" s="271"/>
      <c r="CJ386" s="275"/>
      <c r="CK386" s="271"/>
      <c r="CL386" s="271"/>
      <c r="CM386" s="271"/>
      <c r="CN386" s="271"/>
      <c r="CO386" s="272"/>
      <c r="CP386" s="279"/>
      <c r="CQ386" s="280"/>
      <c r="CR386" s="280"/>
      <c r="CS386" s="287"/>
      <c r="CT386" s="271"/>
      <c r="CU386" s="271"/>
      <c r="CV386" s="271"/>
      <c r="CW386" s="271"/>
      <c r="CX386" s="275"/>
      <c r="CY386" s="271"/>
      <c r="CZ386" s="271"/>
      <c r="DA386" s="271"/>
      <c r="DB386" s="271"/>
      <c r="DC386" s="272"/>
      <c r="DD386" s="270"/>
      <c r="DE386" s="271"/>
      <c r="DF386" s="271"/>
      <c r="DG386" s="271"/>
      <c r="DH386" s="275"/>
      <c r="DI386" s="288" t="str">
        <f t="shared" si="92"/>
        <v/>
      </c>
      <c r="DJ386" s="271"/>
      <c r="DK386" s="271"/>
      <c r="DL386" s="271"/>
      <c r="DM386" s="271"/>
      <c r="DN386" s="271"/>
      <c r="DO386" s="272"/>
      <c r="DP386" s="289" t="str">
        <f t="shared" si="93"/>
        <v/>
      </c>
      <c r="DQ386" s="290" t="str">
        <f t="shared" si="86"/>
        <v/>
      </c>
      <c r="DR386" s="291" t="str">
        <f t="shared" si="87"/>
        <v/>
      </c>
      <c r="DS386" s="292" t="str">
        <f>IFERROR(LOOKUP(B386,#REF!,#REF!),"")</f>
        <v/>
      </c>
      <c r="DT386" s="295"/>
      <c r="DU386" s="28" t="str">
        <f t="shared" si="88"/>
        <v/>
      </c>
      <c r="DV386" s="28" t="str">
        <f t="shared" si="94"/>
        <v/>
      </c>
      <c r="DW386" s="32" t="str">
        <f t="shared" si="95"/>
        <v/>
      </c>
    </row>
    <row r="387" spans="1:127" customFormat="1" ht="14.5" x14ac:dyDescent="0.35"/>
    <row r="388" spans="1:127" customFormat="1" ht="14.5" x14ac:dyDescent="0.35"/>
    <row r="389" spans="1:127" customFormat="1" ht="14.5" x14ac:dyDescent="0.35"/>
    <row r="390" spans="1:127" customFormat="1" ht="14.5" x14ac:dyDescent="0.35"/>
    <row r="391" spans="1:127" customFormat="1" ht="14.5" x14ac:dyDescent="0.35"/>
    <row r="392" spans="1:127" customFormat="1" ht="14.5" x14ac:dyDescent="0.35"/>
    <row r="393" spans="1:127" customFormat="1" ht="14.5" x14ac:dyDescent="0.35"/>
    <row r="394" spans="1:127" customFormat="1" ht="14.5" x14ac:dyDescent="0.35"/>
    <row r="395" spans="1:127" customFormat="1" ht="14.5" x14ac:dyDescent="0.35"/>
    <row r="396" spans="1:127" customFormat="1" ht="14.5" x14ac:dyDescent="0.35"/>
    <row r="397" spans="1:127" customFormat="1" ht="14.5" x14ac:dyDescent="0.35"/>
    <row r="398" spans="1:127" customFormat="1" ht="14.5" x14ac:dyDescent="0.35"/>
    <row r="399" spans="1:127" customFormat="1" ht="14.5" x14ac:dyDescent="0.35"/>
    <row r="400" spans="1:127" customFormat="1" ht="14.5" x14ac:dyDescent="0.35"/>
    <row r="401" customFormat="1" ht="14.5" x14ac:dyDescent="0.35"/>
    <row r="402" customFormat="1" ht="14.5" x14ac:dyDescent="0.35"/>
    <row r="403" customFormat="1" ht="14.5" x14ac:dyDescent="0.35"/>
    <row r="404" customFormat="1" ht="14.5" x14ac:dyDescent="0.35"/>
    <row r="405" customFormat="1" ht="14.5" x14ac:dyDescent="0.35"/>
    <row r="406" customFormat="1" ht="14.5" x14ac:dyDescent="0.35"/>
    <row r="407" customFormat="1" ht="14.5" x14ac:dyDescent="0.35"/>
    <row r="408" customFormat="1" ht="14.5" x14ac:dyDescent="0.35"/>
    <row r="409" customFormat="1" ht="14.5" x14ac:dyDescent="0.35"/>
    <row r="410" customFormat="1" ht="14.5" x14ac:dyDescent="0.35"/>
    <row r="411" customFormat="1" ht="14.5" x14ac:dyDescent="0.35"/>
    <row r="412" customFormat="1" ht="14.5" x14ac:dyDescent="0.35"/>
    <row r="413" customFormat="1" ht="14.5" x14ac:dyDescent="0.35"/>
    <row r="414" customFormat="1" ht="14.5" x14ac:dyDescent="0.35"/>
    <row r="415" customFormat="1" ht="14.5" x14ac:dyDescent="0.35"/>
    <row r="416" customFormat="1" ht="14.5" x14ac:dyDescent="0.35"/>
    <row r="417" customFormat="1" ht="14.5" x14ac:dyDescent="0.35"/>
    <row r="418" customFormat="1" ht="14.5" x14ac:dyDescent="0.35"/>
    <row r="419" customFormat="1" ht="14.5" x14ac:dyDescent="0.35"/>
    <row r="420" customFormat="1" ht="14.5" x14ac:dyDescent="0.35"/>
    <row r="421" customFormat="1" ht="14.5" x14ac:dyDescent="0.35"/>
    <row r="422" customFormat="1" ht="14.5" x14ac:dyDescent="0.35"/>
    <row r="423" customFormat="1" ht="14.5" x14ac:dyDescent="0.35"/>
    <row r="424" customFormat="1" ht="14.5" x14ac:dyDescent="0.35"/>
    <row r="425" customFormat="1" ht="14.5" x14ac:dyDescent="0.35"/>
    <row r="426" customFormat="1" ht="14.5" x14ac:dyDescent="0.35"/>
    <row r="427" customFormat="1" ht="14.5" x14ac:dyDescent="0.35"/>
    <row r="428" customFormat="1" ht="14.5" x14ac:dyDescent="0.35"/>
    <row r="429" customFormat="1" ht="14.5" x14ac:dyDescent="0.35"/>
    <row r="430" customFormat="1" ht="14.5" x14ac:dyDescent="0.35"/>
    <row r="431" customFormat="1" ht="14.5" x14ac:dyDescent="0.35"/>
    <row r="432" customFormat="1" ht="14.5" x14ac:dyDescent="0.35"/>
    <row r="433" customFormat="1" ht="14.5" x14ac:dyDescent="0.35"/>
    <row r="434" customFormat="1" ht="14.5" x14ac:dyDescent="0.35"/>
    <row r="435" customFormat="1" ht="14.5" x14ac:dyDescent="0.35"/>
    <row r="436" customFormat="1" ht="14.5" x14ac:dyDescent="0.35"/>
    <row r="437" customFormat="1" ht="14.5" x14ac:dyDescent="0.35"/>
    <row r="438" customFormat="1" ht="14.5" x14ac:dyDescent="0.35"/>
    <row r="439" customFormat="1" ht="14.5" x14ac:dyDescent="0.35"/>
    <row r="440" customFormat="1" ht="14.5" x14ac:dyDescent="0.35"/>
    <row r="441" customFormat="1" ht="14.5" x14ac:dyDescent="0.35"/>
    <row r="442" customFormat="1" ht="14.5" x14ac:dyDescent="0.35"/>
    <row r="443" customFormat="1" ht="14.5" x14ac:dyDescent="0.35"/>
    <row r="444" customFormat="1" ht="14.5" x14ac:dyDescent="0.35"/>
    <row r="445" customFormat="1" ht="14.5" x14ac:dyDescent="0.35"/>
    <row r="446" customFormat="1" ht="14.5" x14ac:dyDescent="0.35"/>
    <row r="447" customFormat="1" ht="14.5" x14ac:dyDescent="0.35"/>
    <row r="448" customFormat="1" ht="14.5" x14ac:dyDescent="0.35"/>
    <row r="449" customFormat="1" ht="14.5" x14ac:dyDescent="0.35"/>
    <row r="450" customFormat="1" ht="14.5" x14ac:dyDescent="0.35"/>
    <row r="451" customFormat="1" ht="14.5" x14ac:dyDescent="0.35"/>
    <row r="452" customFormat="1" ht="14.5" x14ac:dyDescent="0.35"/>
    <row r="453" customFormat="1" ht="14.5" x14ac:dyDescent="0.35"/>
    <row r="454" customFormat="1" ht="14.5" x14ac:dyDescent="0.35"/>
    <row r="455" customFormat="1" ht="14.5" x14ac:dyDescent="0.35"/>
    <row r="456" customFormat="1" ht="14.5" x14ac:dyDescent="0.35"/>
    <row r="457" customFormat="1" ht="14.5" x14ac:dyDescent="0.35"/>
    <row r="458" customFormat="1" ht="14.5" x14ac:dyDescent="0.35"/>
    <row r="459" customFormat="1" ht="14.5" x14ac:dyDescent="0.35"/>
    <row r="460" customFormat="1" ht="14.5" x14ac:dyDescent="0.35"/>
    <row r="461" customFormat="1" ht="14.5" x14ac:dyDescent="0.35"/>
    <row r="462" customFormat="1" ht="14.5" x14ac:dyDescent="0.35"/>
    <row r="463" customFormat="1" ht="14.5" x14ac:dyDescent="0.35"/>
    <row r="464" customFormat="1" ht="14.5" x14ac:dyDescent="0.35"/>
    <row r="465" customFormat="1" ht="14.5" x14ac:dyDescent="0.35"/>
    <row r="466" customFormat="1" ht="14.5" x14ac:dyDescent="0.35"/>
    <row r="467" customFormat="1" ht="14.5" x14ac:dyDescent="0.35"/>
    <row r="468" customFormat="1" ht="14.5" x14ac:dyDescent="0.35"/>
    <row r="469" customFormat="1" ht="14.5" x14ac:dyDescent="0.35"/>
    <row r="470" customFormat="1" ht="14.5" x14ac:dyDescent="0.35"/>
    <row r="471" customFormat="1" ht="14.5" x14ac:dyDescent="0.35"/>
    <row r="472" customFormat="1" ht="14.5" x14ac:dyDescent="0.35"/>
    <row r="473" customFormat="1" ht="14.5" x14ac:dyDescent="0.35"/>
    <row r="474" customFormat="1" ht="14.5" x14ac:dyDescent="0.35"/>
    <row r="475" customFormat="1" ht="14.5" x14ac:dyDescent="0.35"/>
    <row r="476" customFormat="1" ht="14.5" x14ac:dyDescent="0.35"/>
    <row r="477" customFormat="1" ht="14.5" x14ac:dyDescent="0.35"/>
    <row r="478" customFormat="1" ht="14.5" x14ac:dyDescent="0.35"/>
    <row r="479" customFormat="1" ht="14.5" x14ac:dyDescent="0.35"/>
    <row r="480" customFormat="1" ht="14.5" x14ac:dyDescent="0.35"/>
    <row r="481" customFormat="1" ht="14.5" x14ac:dyDescent="0.35"/>
    <row r="482" customFormat="1" ht="14.5" x14ac:dyDescent="0.35"/>
    <row r="483" customFormat="1" ht="14.5" x14ac:dyDescent="0.35"/>
    <row r="484" customFormat="1" ht="14.5" x14ac:dyDescent="0.35"/>
    <row r="485" customFormat="1" ht="14.5" x14ac:dyDescent="0.35"/>
    <row r="486" customFormat="1" ht="14.5" x14ac:dyDescent="0.35"/>
    <row r="487" customFormat="1" ht="14.5" x14ac:dyDescent="0.35"/>
    <row r="488" customFormat="1" ht="14.5" x14ac:dyDescent="0.35"/>
    <row r="489" customFormat="1" ht="14.5" x14ac:dyDescent="0.35"/>
    <row r="490" customFormat="1" ht="14.5" x14ac:dyDescent="0.35"/>
    <row r="491" customFormat="1" ht="14.5" x14ac:dyDescent="0.35"/>
    <row r="492" customFormat="1" ht="14.5" x14ac:dyDescent="0.35"/>
    <row r="493" customFormat="1" ht="14.5" x14ac:dyDescent="0.35"/>
    <row r="494" customFormat="1" ht="14.5" x14ac:dyDescent="0.35"/>
    <row r="495" customFormat="1" ht="14.5" x14ac:dyDescent="0.35"/>
    <row r="496" customFormat="1" ht="14.5" x14ac:dyDescent="0.35"/>
    <row r="497" customFormat="1" ht="14.5" x14ac:dyDescent="0.35"/>
    <row r="498" customFormat="1" ht="14.5" x14ac:dyDescent="0.35"/>
    <row r="499" customFormat="1" ht="14.5" x14ac:dyDescent="0.35"/>
    <row r="500" customFormat="1" ht="14.5" x14ac:dyDescent="0.35"/>
    <row r="501" customFormat="1" ht="14.5" x14ac:dyDescent="0.35"/>
    <row r="502" customFormat="1" ht="14.5" x14ac:dyDescent="0.35"/>
    <row r="503" customFormat="1" ht="14.5" x14ac:dyDescent="0.35"/>
    <row r="504" customFormat="1" ht="14.5" x14ac:dyDescent="0.35"/>
    <row r="505" customFormat="1" ht="14.5" x14ac:dyDescent="0.35"/>
    <row r="506" customFormat="1" ht="14.5" x14ac:dyDescent="0.35"/>
    <row r="507" customFormat="1" ht="14.5" x14ac:dyDescent="0.35"/>
    <row r="508" customFormat="1" ht="14.5" x14ac:dyDescent="0.35"/>
    <row r="509" customFormat="1" ht="14.5" x14ac:dyDescent="0.35"/>
    <row r="510" customFormat="1" ht="14.5" x14ac:dyDescent="0.35"/>
    <row r="511" customFormat="1" ht="14.5" x14ac:dyDescent="0.35"/>
    <row r="512" customFormat="1" ht="14.5" x14ac:dyDescent="0.35"/>
    <row r="513" customFormat="1" ht="14.5" x14ac:dyDescent="0.35"/>
    <row r="514" customFormat="1" ht="14.5" x14ac:dyDescent="0.35"/>
    <row r="515" customFormat="1" ht="14.5" x14ac:dyDescent="0.35"/>
    <row r="516" customFormat="1" ht="14.5" x14ac:dyDescent="0.35"/>
    <row r="517" customFormat="1" ht="14.5" x14ac:dyDescent="0.35"/>
    <row r="518" customFormat="1" ht="14.5" x14ac:dyDescent="0.35"/>
    <row r="519" customFormat="1" ht="14.5" x14ac:dyDescent="0.35"/>
    <row r="520" customFormat="1" ht="14.5" x14ac:dyDescent="0.35"/>
    <row r="521" customFormat="1" ht="14.5" x14ac:dyDescent="0.35"/>
    <row r="522" customFormat="1" ht="14.5" x14ac:dyDescent="0.35"/>
    <row r="523" customFormat="1" ht="14.5" x14ac:dyDescent="0.35"/>
    <row r="524" customFormat="1" ht="14.5" x14ac:dyDescent="0.35"/>
    <row r="525" customFormat="1" ht="14.5" x14ac:dyDescent="0.35"/>
    <row r="526" customFormat="1" ht="14.5" x14ac:dyDescent="0.35"/>
    <row r="527" customFormat="1" ht="14.5" x14ac:dyDescent="0.35"/>
    <row r="528" customFormat="1" ht="14.5" x14ac:dyDescent="0.35"/>
    <row r="529" customFormat="1" ht="14.5" x14ac:dyDescent="0.35"/>
    <row r="530" customFormat="1" ht="14.5" x14ac:dyDescent="0.35"/>
    <row r="531" customFormat="1" ht="14.5" x14ac:dyDescent="0.35"/>
    <row r="532" customFormat="1" ht="14.5" x14ac:dyDescent="0.35"/>
    <row r="533" customFormat="1" ht="14.5" x14ac:dyDescent="0.35"/>
    <row r="534" customFormat="1" ht="14.5" x14ac:dyDescent="0.35"/>
    <row r="535" customFormat="1" ht="14.5" x14ac:dyDescent="0.35"/>
    <row r="536" customFormat="1" ht="14.5" x14ac:dyDescent="0.35"/>
    <row r="537" customFormat="1" ht="14.5" x14ac:dyDescent="0.35"/>
    <row r="538" customFormat="1" ht="14.5" x14ac:dyDescent="0.35"/>
    <row r="539" customFormat="1" ht="14.5" x14ac:dyDescent="0.35"/>
    <row r="540" customFormat="1" ht="14.5" x14ac:dyDescent="0.35"/>
    <row r="541" customFormat="1" ht="14.5" x14ac:dyDescent="0.35"/>
    <row r="542" customFormat="1" ht="14.5" x14ac:dyDescent="0.35"/>
    <row r="543" customFormat="1" ht="14.5" x14ac:dyDescent="0.35"/>
    <row r="544" customFormat="1" ht="14.5" x14ac:dyDescent="0.35"/>
    <row r="545" customFormat="1" ht="14.5" x14ac:dyDescent="0.35"/>
    <row r="546" customFormat="1" ht="14.5" x14ac:dyDescent="0.35"/>
    <row r="547" customFormat="1" ht="14.5" x14ac:dyDescent="0.35"/>
    <row r="548" customFormat="1" ht="14.5" x14ac:dyDescent="0.35"/>
    <row r="549" customFormat="1" ht="14.5" x14ac:dyDescent="0.35"/>
    <row r="550" customFormat="1" ht="14.5" x14ac:dyDescent="0.35"/>
    <row r="551" customFormat="1" ht="14.5" x14ac:dyDescent="0.35"/>
    <row r="552" customFormat="1" ht="14.5" x14ac:dyDescent="0.35"/>
    <row r="553" customFormat="1" ht="14.5" x14ac:dyDescent="0.35"/>
    <row r="554" customFormat="1" ht="14.5" x14ac:dyDescent="0.35"/>
    <row r="555" customFormat="1" ht="14.5" x14ac:dyDescent="0.35"/>
    <row r="556" customFormat="1" ht="14.5" x14ac:dyDescent="0.35"/>
    <row r="557" customFormat="1" ht="14.5" x14ac:dyDescent="0.35"/>
    <row r="558" customFormat="1" ht="14.5" x14ac:dyDescent="0.35"/>
    <row r="559" customFormat="1" ht="14.5" x14ac:dyDescent="0.35"/>
    <row r="560" customFormat="1" ht="14.5" x14ac:dyDescent="0.35"/>
    <row r="561" customFormat="1" ht="14.5" x14ac:dyDescent="0.35"/>
    <row r="562" customFormat="1" ht="14.5" x14ac:dyDescent="0.35"/>
    <row r="563" customFormat="1" ht="14.5" x14ac:dyDescent="0.35"/>
    <row r="564" customFormat="1" ht="14.5" x14ac:dyDescent="0.35"/>
    <row r="565" customFormat="1" ht="14.5" x14ac:dyDescent="0.35"/>
    <row r="566" customFormat="1" ht="14.5" x14ac:dyDescent="0.35"/>
    <row r="567" customFormat="1" ht="14.5" x14ac:dyDescent="0.35"/>
    <row r="568" customFormat="1" ht="14.5" x14ac:dyDescent="0.35"/>
    <row r="569" customFormat="1" ht="14.5" x14ac:dyDescent="0.35"/>
    <row r="570" customFormat="1" ht="14.5" x14ac:dyDescent="0.35"/>
    <row r="571" customFormat="1" ht="14.5" x14ac:dyDescent="0.35"/>
    <row r="572" customFormat="1" ht="14.5" x14ac:dyDescent="0.35"/>
    <row r="573" customFormat="1" ht="14.5" x14ac:dyDescent="0.35"/>
    <row r="574" customFormat="1" ht="14.5" x14ac:dyDescent="0.35"/>
    <row r="575" customFormat="1" ht="14.5" x14ac:dyDescent="0.35"/>
    <row r="576" customFormat="1" ht="14.5" x14ac:dyDescent="0.35"/>
    <row r="577" customFormat="1" ht="14.5" x14ac:dyDescent="0.35"/>
    <row r="578" customFormat="1" ht="14.5" x14ac:dyDescent="0.35"/>
    <row r="579" customFormat="1" ht="14.5" x14ac:dyDescent="0.35"/>
    <row r="580" customFormat="1" ht="14.5" x14ac:dyDescent="0.35"/>
    <row r="581" customFormat="1" ht="14.5" x14ac:dyDescent="0.35"/>
    <row r="582" customFormat="1" ht="14.5" x14ac:dyDescent="0.35"/>
    <row r="583" customFormat="1" ht="14.5" x14ac:dyDescent="0.35"/>
    <row r="584" customFormat="1" ht="14.5" x14ac:dyDescent="0.35"/>
    <row r="585" customFormat="1" ht="14.5" x14ac:dyDescent="0.35"/>
    <row r="586" customFormat="1" ht="14.5" x14ac:dyDescent="0.35"/>
    <row r="587" customFormat="1" ht="14.5" x14ac:dyDescent="0.35"/>
    <row r="588" customFormat="1" ht="14.5" x14ac:dyDescent="0.35"/>
    <row r="589" customFormat="1" ht="14.5" x14ac:dyDescent="0.35"/>
    <row r="590" customFormat="1" ht="14.5" x14ac:dyDescent="0.35"/>
    <row r="591" customFormat="1" ht="14.5" x14ac:dyDescent="0.35"/>
    <row r="592" customFormat="1" ht="14.5" x14ac:dyDescent="0.35"/>
    <row r="593" customFormat="1" ht="14.5" x14ac:dyDescent="0.35"/>
    <row r="594" customFormat="1" ht="14.5" x14ac:dyDescent="0.35"/>
    <row r="595" customFormat="1" ht="14.5" x14ac:dyDescent="0.35"/>
    <row r="596" customFormat="1" ht="14.5" x14ac:dyDescent="0.35"/>
    <row r="597" customFormat="1" ht="14.5" x14ac:dyDescent="0.35"/>
    <row r="598" customFormat="1" ht="14.5" x14ac:dyDescent="0.35"/>
    <row r="599" customFormat="1" ht="14.5" x14ac:dyDescent="0.35"/>
    <row r="600" customFormat="1" ht="14.5" x14ac:dyDescent="0.35"/>
    <row r="601" customFormat="1" ht="14.5" x14ac:dyDescent="0.35"/>
    <row r="602" customFormat="1" ht="14.5" x14ac:dyDescent="0.35"/>
    <row r="603" customFormat="1" ht="14.5" x14ac:dyDescent="0.35"/>
    <row r="604" customFormat="1" ht="14.5" x14ac:dyDescent="0.35"/>
    <row r="605" customFormat="1" ht="14.5" x14ac:dyDescent="0.35"/>
    <row r="606" customFormat="1" ht="14.5" x14ac:dyDescent="0.35"/>
    <row r="607" customFormat="1" ht="14.5" x14ac:dyDescent="0.35"/>
    <row r="608" customFormat="1" ht="14.5" x14ac:dyDescent="0.35"/>
    <row r="609" customFormat="1" ht="14.5" x14ac:dyDescent="0.35"/>
    <row r="610" customFormat="1" ht="14.5" x14ac:dyDescent="0.35"/>
    <row r="611" customFormat="1" ht="14.5" x14ac:dyDescent="0.35"/>
    <row r="612" customFormat="1" ht="14.5" x14ac:dyDescent="0.35"/>
    <row r="613" customFormat="1" ht="14.5" x14ac:dyDescent="0.35"/>
    <row r="614" customFormat="1" ht="14.5" x14ac:dyDescent="0.35"/>
    <row r="615" customFormat="1" ht="14.5" x14ac:dyDescent="0.35"/>
    <row r="616" customFormat="1" ht="14.5" x14ac:dyDescent="0.35"/>
    <row r="617" customFormat="1" ht="14.5" x14ac:dyDescent="0.35"/>
    <row r="618" customFormat="1" ht="14.5" x14ac:dyDescent="0.35"/>
    <row r="619" customFormat="1" ht="14.5" x14ac:dyDescent="0.35"/>
    <row r="620" customFormat="1" ht="14.5" x14ac:dyDescent="0.35"/>
    <row r="621" customFormat="1" ht="14.5" x14ac:dyDescent="0.35"/>
    <row r="622" customFormat="1" ht="14.5" x14ac:dyDescent="0.35"/>
  </sheetData>
  <mergeCells count="2">
    <mergeCell ref="BX1:BY1"/>
    <mergeCell ref="CV1:DC1"/>
  </mergeCells>
  <dataValidations count="2">
    <dataValidation type="list" allowBlank="1" showInputMessage="1" showErrorMessage="1" sqref="P4:P386" xr:uid="{00000000-0002-0000-0600-000000000000}">
      <formula1>$E$2:$E$15</formula1>
    </dataValidation>
    <dataValidation type="list" allowBlank="1" showInputMessage="1" showErrorMessage="1" sqref="BE4:BE386 AG4:AG386 AU4:AU386 CJ4:CJ386 CX4:CX386 DH4:DH386" xr:uid="{00000000-0002-0000-0600-000009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1000000}">
          <x14:formula1>
            <xm:f>'Dropdown Resources'!$M$31:$M$35</xm:f>
          </x14:formula1>
          <xm:sqref>P3</xm:sqref>
        </x14:dataValidation>
        <x14:dataValidation type="list" allowBlank="1" showInputMessage="1" showErrorMessage="1" xr:uid="{00000000-0002-0000-0600-000002000000}">
          <x14:formula1>
            <xm:f>'Dropdown Resources'!$N$13:$N$16</xm:f>
          </x14:formula1>
          <xm:sqref>DG3</xm:sqref>
        </x14:dataValidation>
        <x14:dataValidation type="list" allowBlank="1" showInputMessage="1" showErrorMessage="1" xr:uid="{00000000-0002-0000-0600-000003000000}">
          <x14:formula1>
            <xm:f>'Dropdown Resources'!$P$3:$P$5</xm:f>
          </x14:formula1>
          <xm:sqref>DH3</xm:sqref>
        </x14:dataValidation>
        <x14:dataValidation type="list" allowBlank="1" showInputMessage="1" showErrorMessage="1" xr:uid="{00000000-0002-0000-0600-000004000000}">
          <x14:formula1>
            <xm:f>'Dropdown Resources'!$N$19:$N$21</xm:f>
          </x14:formula1>
          <xm:sqref>BE3</xm:sqref>
        </x14:dataValidation>
        <x14:dataValidation type="list" allowBlank="1" showInputMessage="1" showErrorMessage="1" xr:uid="{00000000-0002-0000-0600-000005000000}">
          <x14:formula1>
            <xm:f>'Dropdown Resources'!$M$41:$M$79</xm:f>
          </x14:formula1>
          <xm:sqref>CB3</xm:sqref>
        </x14:dataValidation>
        <x14:dataValidation type="list" allowBlank="1" showInputMessage="1" showErrorMessage="1" xr:uid="{00000000-0002-0000-0600-000007000000}">
          <x14:formula1>
            <xm:f>'Dropdown Resources'!$M$3:$M$15</xm:f>
          </x14:formula1>
          <xm:sqref>AU3</xm:sqref>
        </x14:dataValidation>
        <x14:dataValidation type="list" allowBlank="1" showInputMessage="1" showErrorMessage="1" xr:uid="{00000000-0002-0000-0600-000008000000}">
          <x14:formula1>
            <xm:f>'Dropdown Resources'!$N$3:$N$9</xm:f>
          </x14:formula1>
          <xm:sqref>CW3 CI3 AT3 BD3</xm:sqref>
        </x14:dataValidation>
        <x14:dataValidation type="list" allowBlank="1" showInputMessage="1" showErrorMessage="1" xr:uid="{00000000-0002-0000-0600-000006000000}">
          <x14:formula1>
            <xm:f>'Dropdown Resources'!$B$9:$B$16</xm:f>
          </x14:formula1>
          <xm:sqref>CJ3 CX3</xm:sqref>
        </x14:dataValidation>
        <x14:dataValidation type="list" allowBlank="1" showInputMessage="1" showErrorMessage="1" xr:uid="{4A67B288-9B51-4BD7-9609-A5DB598D0FDD}">
          <x14:formula1>
            <xm:f>'Dropdown Resources'!$C$3:$C$6</xm:f>
          </x14:formula1>
          <xm:sqref>O3 AF3</xm:sqref>
        </x14:dataValidation>
        <x14:dataValidation type="list" allowBlank="1" showInputMessage="1" showErrorMessage="1" xr:uid="{CA89019D-1074-4DA9-B230-B56C19A9A482}">
          <x14:formula1>
            <xm:f>'Dropdown Resources'!$C$18:$C$30</xm:f>
          </x14:formula1>
          <xm:sqref>AG3</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CR325"/>
  <sheetViews>
    <sheetView topLeftCell="A37" zoomScale="70" zoomScaleNormal="70" workbookViewId="0">
      <selection activeCell="A90" sqref="A90"/>
    </sheetView>
  </sheetViews>
  <sheetFormatPr defaultColWidth="8.81640625" defaultRowHeight="14.5" x14ac:dyDescent="0.35"/>
  <cols>
    <col min="1" max="1" width="125.36328125" style="45" bestFit="1" customWidth="1"/>
    <col min="2" max="2" width="71.7265625" style="45" customWidth="1"/>
    <col min="3" max="3" width="58.54296875" style="45" bestFit="1" customWidth="1"/>
    <col min="4" max="4" width="23.453125" style="45" customWidth="1"/>
    <col min="5" max="5" width="107.1796875" style="45" bestFit="1" customWidth="1"/>
    <col min="6" max="6" width="25.1796875" style="45" bestFit="1" customWidth="1"/>
    <col min="7" max="7" width="111.453125" style="45" bestFit="1" customWidth="1"/>
    <col min="8" max="8" width="22.453125" style="45" bestFit="1" customWidth="1"/>
    <col min="9" max="9" width="39.81640625" style="45" customWidth="1"/>
    <col min="10" max="10" width="25.81640625" style="45" customWidth="1"/>
    <col min="11" max="11" width="49" style="45" bestFit="1" customWidth="1"/>
    <col min="12" max="12" width="25.81640625" style="45" customWidth="1"/>
    <col min="13" max="13" width="80" style="45" bestFit="1" customWidth="1"/>
    <col min="14" max="14" width="22.81640625" style="45" bestFit="1" customWidth="1"/>
    <col min="15" max="15" width="13.453125" style="45" customWidth="1"/>
    <col min="16" max="16" width="13.1796875" style="45" customWidth="1"/>
    <col min="17" max="17" width="13.7265625" style="45" customWidth="1"/>
    <col min="18" max="18" width="19.1796875" style="45" bestFit="1" customWidth="1"/>
    <col min="19" max="19" width="52.453125" style="45" bestFit="1" customWidth="1"/>
    <col min="20" max="20" width="10.81640625" style="45" bestFit="1" customWidth="1"/>
    <col min="21" max="21" width="95.26953125" style="45" bestFit="1" customWidth="1"/>
    <col min="22" max="22" width="43.7265625" style="45" customWidth="1"/>
    <col min="23" max="23" width="27.7265625" style="45" bestFit="1" customWidth="1"/>
    <col min="24" max="24" width="11.81640625" style="45" bestFit="1" customWidth="1"/>
    <col min="25" max="25" width="27" style="45" bestFit="1" customWidth="1"/>
    <col min="26" max="28" width="8.81640625" style="45"/>
    <col min="29" max="29" width="92.81640625" style="45" bestFit="1" customWidth="1"/>
    <col min="30" max="36" width="8.81640625" style="45"/>
    <col min="37" max="37" width="15.453125" style="45" bestFit="1" customWidth="1"/>
    <col min="38" max="39" width="8.81640625" style="45"/>
    <col min="40" max="40" width="35.453125" style="45" bestFit="1" customWidth="1"/>
    <col min="41" max="43" width="11" style="45" customWidth="1"/>
    <col min="44" max="44" width="29.7265625" style="45" bestFit="1" customWidth="1"/>
    <col min="45" max="45" width="37.7265625" style="45" customWidth="1"/>
    <col min="46" max="46" width="43" style="45" bestFit="1" customWidth="1"/>
    <col min="47" max="47" width="69.7265625" style="45" bestFit="1" customWidth="1"/>
    <col min="48" max="48" width="69.7265625" style="45" customWidth="1"/>
    <col min="49" max="50" width="8.81640625" style="45"/>
    <col min="51" max="51" width="8.81640625" style="45" customWidth="1"/>
    <col min="52" max="52" width="16.1796875" style="45" bestFit="1" customWidth="1"/>
    <col min="53" max="53" width="35.453125" style="45" bestFit="1" customWidth="1"/>
    <col min="54" max="54" width="75.81640625" style="45" hidden="1" customWidth="1"/>
    <col min="55" max="55" width="29.1796875" style="45" customWidth="1"/>
    <col min="56" max="56" width="76.1796875" style="45" bestFit="1" customWidth="1"/>
    <col min="57" max="57" width="8.81640625" style="45"/>
    <col min="58" max="58" width="69.7265625" style="45" hidden="1" customWidth="1"/>
    <col min="59" max="59" width="76.1796875" style="45" hidden="1" customWidth="1"/>
    <col min="60" max="63" width="8.81640625" style="45"/>
    <col min="64" max="64" width="14.26953125" style="45" customWidth="1"/>
    <col min="65" max="65" width="41.81640625" style="45" bestFit="1" customWidth="1"/>
    <col min="66" max="66" width="52.26953125" style="45" bestFit="1" customWidth="1"/>
    <col min="67" max="67" width="51.453125" style="45" customWidth="1"/>
    <col min="68" max="68" width="51.453125" style="45" hidden="1" customWidth="1"/>
    <col min="69" max="69" width="8.81640625" style="45" hidden="1" customWidth="1"/>
    <col min="70" max="70" width="17.1796875" style="47" hidden="1" customWidth="1"/>
    <col min="71" max="75" width="8.81640625" style="45"/>
    <col min="76" max="76" width="21.453125" style="45" bestFit="1" customWidth="1"/>
    <col min="77" max="77" width="11.1796875" style="45" bestFit="1" customWidth="1"/>
    <col min="78" max="78" width="32.81640625" style="45" bestFit="1" customWidth="1"/>
    <col min="79" max="79" width="60" style="45" bestFit="1" customWidth="1"/>
    <col min="81" max="86" width="8.81640625" style="45"/>
    <col min="87" max="87" width="53.81640625" style="45" bestFit="1" customWidth="1"/>
    <col min="88" max="88" width="67.1796875" style="45" bestFit="1" customWidth="1"/>
    <col min="89" max="89" width="54.81640625" style="45" bestFit="1" customWidth="1"/>
    <col min="90" max="90" width="26.1796875" style="45" customWidth="1"/>
    <col min="91" max="94" width="8.81640625" style="45"/>
    <col min="95" max="95" width="26.26953125" style="45" bestFit="1" customWidth="1"/>
    <col min="96" max="16384" width="8.81640625" style="45"/>
  </cols>
  <sheetData>
    <row r="1" spans="1:96" s="42" customFormat="1" x14ac:dyDescent="0.35">
      <c r="A1" s="332" t="s">
        <v>1977</v>
      </c>
      <c r="B1" s="43" t="s">
        <v>1976</v>
      </c>
      <c r="C1" s="43" t="s">
        <v>1979</v>
      </c>
      <c r="BR1" s="330"/>
      <c r="CB1" s="9"/>
    </row>
    <row r="2" spans="1:96" s="42" customFormat="1" ht="13" x14ac:dyDescent="0.3">
      <c r="A2" s="44" t="s">
        <v>1932</v>
      </c>
      <c r="B2" s="331" t="s">
        <v>476</v>
      </c>
      <c r="C2" s="331" t="s">
        <v>476</v>
      </c>
      <c r="D2" s="42" t="s">
        <v>467</v>
      </c>
      <c r="E2" s="42" t="s">
        <v>468</v>
      </c>
      <c r="F2" s="42" t="s">
        <v>469</v>
      </c>
      <c r="G2" s="42" t="s">
        <v>470</v>
      </c>
      <c r="H2" s="42" t="s">
        <v>471</v>
      </c>
      <c r="I2" s="42" t="s">
        <v>472</v>
      </c>
      <c r="J2" s="42" t="s">
        <v>473</v>
      </c>
      <c r="K2" s="42" t="s">
        <v>474</v>
      </c>
      <c r="M2" s="42" t="s">
        <v>475</v>
      </c>
      <c r="O2" s="42" t="s">
        <v>477</v>
      </c>
      <c r="P2" s="42" t="s">
        <v>478</v>
      </c>
      <c r="Q2" s="42" t="s">
        <v>401</v>
      </c>
      <c r="R2" s="42" t="s">
        <v>479</v>
      </c>
      <c r="S2" s="42" t="s">
        <v>480</v>
      </c>
      <c r="T2" s="42" t="s">
        <v>481</v>
      </c>
      <c r="V2" s="42" t="s">
        <v>482</v>
      </c>
      <c r="W2" s="42" t="s">
        <v>376</v>
      </c>
      <c r="X2" s="42" t="s">
        <v>483</v>
      </c>
      <c r="Y2" s="43" t="s">
        <v>484</v>
      </c>
      <c r="AC2" s="42" t="s">
        <v>401</v>
      </c>
      <c r="AD2" s="42">
        <v>2</v>
      </c>
      <c r="AE2" s="42">
        <v>3</v>
      </c>
      <c r="AF2" s="42">
        <v>4</v>
      </c>
      <c r="AG2" s="42">
        <v>5</v>
      </c>
      <c r="AH2" s="42">
        <v>6</v>
      </c>
      <c r="AI2" s="42">
        <v>7</v>
      </c>
      <c r="AJ2" s="42">
        <v>8</v>
      </c>
      <c r="AK2" s="42">
        <v>9</v>
      </c>
      <c r="AL2" s="42">
        <v>10</v>
      </c>
      <c r="BC2" s="44"/>
      <c r="BD2" s="44"/>
      <c r="BF2" s="45"/>
    </row>
    <row r="3" spans="1:96" x14ac:dyDescent="0.35">
      <c r="A3" s="45" t="s">
        <v>78</v>
      </c>
      <c r="B3" s="45" t="s">
        <v>78</v>
      </c>
      <c r="C3" s="45" t="s">
        <v>78</v>
      </c>
      <c r="D3" s="45" t="s">
        <v>78</v>
      </c>
      <c r="E3" s="45" t="s">
        <v>78</v>
      </c>
      <c r="F3" s="45" t="s">
        <v>78</v>
      </c>
      <c r="G3" s="45" t="s">
        <v>78</v>
      </c>
      <c r="H3" s="45" t="s">
        <v>78</v>
      </c>
      <c r="I3" s="45" t="s">
        <v>78</v>
      </c>
      <c r="J3" s="45" t="s">
        <v>78</v>
      </c>
      <c r="K3" s="45" t="s">
        <v>78</v>
      </c>
      <c r="M3" s="45" t="s">
        <v>78</v>
      </c>
      <c r="O3" s="45" t="s">
        <v>78</v>
      </c>
      <c r="P3" s="45" t="s">
        <v>78</v>
      </c>
      <c r="Q3" s="45" t="s">
        <v>78</v>
      </c>
      <c r="R3" s="45" t="s">
        <v>78</v>
      </c>
      <c r="S3" s="45" t="s">
        <v>78</v>
      </c>
      <c r="T3" s="45" t="s">
        <v>78</v>
      </c>
      <c r="V3" s="45" t="s">
        <v>78</v>
      </c>
      <c r="W3" s="45" t="s">
        <v>78</v>
      </c>
      <c r="X3" s="45" t="s">
        <v>78</v>
      </c>
      <c r="Y3" s="49" t="s">
        <v>78</v>
      </c>
      <c r="AC3" s="45" t="s">
        <v>78</v>
      </c>
      <c r="AQ3" s="44" t="s">
        <v>485</v>
      </c>
      <c r="AR3" s="44" t="s">
        <v>485</v>
      </c>
      <c r="AS3" s="44" t="s">
        <v>486</v>
      </c>
      <c r="AT3" s="44" t="s">
        <v>487</v>
      </c>
      <c r="AU3" s="44" t="s">
        <v>485</v>
      </c>
      <c r="AY3" s="44" t="s">
        <v>488</v>
      </c>
      <c r="AZ3" s="44" t="s">
        <v>488</v>
      </c>
      <c r="BA3" s="44" t="s">
        <v>488</v>
      </c>
      <c r="BB3" s="44" t="s">
        <v>489</v>
      </c>
      <c r="BC3" s="44" t="s">
        <v>490</v>
      </c>
      <c r="BD3" s="44" t="s">
        <v>489</v>
      </c>
      <c r="BE3" s="46" t="s">
        <v>488</v>
      </c>
      <c r="BF3" s="44" t="s">
        <v>488</v>
      </c>
      <c r="BL3" s="44" t="s">
        <v>389</v>
      </c>
      <c r="BM3" s="44" t="s">
        <v>491</v>
      </c>
      <c r="BN3" s="44" t="s">
        <v>389</v>
      </c>
      <c r="BO3" s="44" t="s">
        <v>389</v>
      </c>
      <c r="BP3" s="44" t="s">
        <v>389</v>
      </c>
      <c r="BQ3" s="44" t="s">
        <v>389</v>
      </c>
      <c r="BV3" s="44" t="s">
        <v>492</v>
      </c>
      <c r="BW3" s="44" t="s">
        <v>492</v>
      </c>
      <c r="BX3" s="44" t="s">
        <v>492</v>
      </c>
      <c r="BY3" s="44" t="s">
        <v>492</v>
      </c>
      <c r="BZ3" s="44" t="s">
        <v>493</v>
      </c>
      <c r="CA3" s="44" t="s">
        <v>492</v>
      </c>
      <c r="CI3" s="44" t="s">
        <v>494</v>
      </c>
      <c r="CJ3" s="44" t="s">
        <v>110</v>
      </c>
      <c r="CK3" s="44" t="s">
        <v>494</v>
      </c>
      <c r="CM3" s="45" t="s">
        <v>110</v>
      </c>
      <c r="CN3" s="45" t="s">
        <v>495</v>
      </c>
      <c r="CO3" s="48" t="s">
        <v>453</v>
      </c>
      <c r="CP3" s="48"/>
      <c r="CQ3" s="47" t="s">
        <v>496</v>
      </c>
      <c r="CR3" s="48" t="s">
        <v>497</v>
      </c>
    </row>
    <row r="4" spans="1:96" x14ac:dyDescent="0.35">
      <c r="A4" s="45" t="s">
        <v>1963</v>
      </c>
      <c r="B4" s="45" t="s">
        <v>1973</v>
      </c>
      <c r="C4" s="45" t="s">
        <v>1973</v>
      </c>
      <c r="D4" s="45" t="s">
        <v>468</v>
      </c>
      <c r="E4" s="45" t="s">
        <v>498</v>
      </c>
      <c r="F4" s="45" t="s">
        <v>499</v>
      </c>
      <c r="G4" s="45" t="s">
        <v>500</v>
      </c>
      <c r="H4" s="45" t="s">
        <v>501</v>
      </c>
      <c r="I4" s="45" t="s">
        <v>498</v>
      </c>
      <c r="J4" s="45" t="s">
        <v>499</v>
      </c>
      <c r="K4" s="45" t="s">
        <v>502</v>
      </c>
      <c r="M4" s="45" t="s">
        <v>503</v>
      </c>
      <c r="O4" s="45" t="s">
        <v>504</v>
      </c>
      <c r="P4" s="45" t="s">
        <v>505</v>
      </c>
      <c r="Q4" s="45" t="s">
        <v>465</v>
      </c>
      <c r="R4" s="45" t="s">
        <v>506</v>
      </c>
      <c r="S4" s="45" t="s">
        <v>507</v>
      </c>
      <c r="T4" s="45" t="s">
        <v>508</v>
      </c>
      <c r="V4" s="45" t="s">
        <v>509</v>
      </c>
      <c r="W4" s="45" t="s">
        <v>510</v>
      </c>
      <c r="X4" s="45" t="s">
        <v>511</v>
      </c>
      <c r="Y4" s="49" t="s">
        <v>512</v>
      </c>
      <c r="AC4" s="45" t="str">
        <f>P4</f>
        <v>TapeStation High Sensitivity D1000 ScreenTape (cat # 5067-5584, Agilent Technologies Inc., Santa Clara, USA)</v>
      </c>
      <c r="AD4" s="45" t="s">
        <v>439</v>
      </c>
      <c r="AE4" s="45" t="s">
        <v>440</v>
      </c>
      <c r="AF4" s="45" t="s">
        <v>441</v>
      </c>
      <c r="AG4" s="45" t="s">
        <v>513</v>
      </c>
      <c r="AH4" s="45" t="s">
        <v>443</v>
      </c>
      <c r="AI4" s="45" t="s">
        <v>444</v>
      </c>
      <c r="AL4" s="45" t="s">
        <v>514</v>
      </c>
      <c r="AQ4" s="45" t="s">
        <v>485</v>
      </c>
      <c r="AR4" s="45" t="s">
        <v>515</v>
      </c>
      <c r="AS4" s="45" t="s">
        <v>516</v>
      </c>
      <c r="AT4" s="45" t="str">
        <f t="shared" ref="AT4:AT9" si="0">AQ$4&amp;"_"&amp;AQ$5&amp;"_"&amp;AR4</f>
        <v>UP_BSI_rep_number_samples</v>
      </c>
      <c r="AU4" s="47" t="s">
        <v>516</v>
      </c>
      <c r="AV4" s="47"/>
      <c r="AY4" s="45" t="s">
        <v>497</v>
      </c>
      <c r="AZ4" s="45" t="s">
        <v>488</v>
      </c>
      <c r="BA4" s="45" t="s">
        <v>515</v>
      </c>
      <c r="BB4" s="45" t="s">
        <v>516</v>
      </c>
      <c r="BC4" s="45" t="str">
        <f t="shared" ref="BC4:BC11" si="1">AZ$4&amp;"_"&amp;AZ$5&amp;"_"&amp;BA4</f>
        <v>DSC_BSI_rep_number_samples</v>
      </c>
      <c r="BD4" s="45" t="s">
        <v>516</v>
      </c>
      <c r="BE4" s="45" t="b">
        <f>BG4=BD4</f>
        <v>1</v>
      </c>
      <c r="BF4" s="45" t="s">
        <v>516</v>
      </c>
      <c r="BG4" s="45" t="s">
        <v>516</v>
      </c>
      <c r="BL4" s="45" t="s">
        <v>517</v>
      </c>
      <c r="BM4" s="50" t="str">
        <f>BL$3&amp;"_"&amp;"Tech"</f>
        <v>Pooling_Tech</v>
      </c>
      <c r="BN4" s="45" t="s">
        <v>518</v>
      </c>
      <c r="BO4" s="50" t="s">
        <v>518</v>
      </c>
      <c r="BQ4" s="45" t="b">
        <f t="shared" ref="BQ4:BQ68" si="2">BO4=BN4</f>
        <v>1</v>
      </c>
      <c r="BR4" s="47" t="s">
        <v>518</v>
      </c>
      <c r="BS4" s="45" t="b">
        <f>BN4=BR4</f>
        <v>1</v>
      </c>
      <c r="BV4" s="45" t="s">
        <v>519</v>
      </c>
      <c r="BW4" s="45" t="s">
        <v>520</v>
      </c>
      <c r="BX4" s="45" t="s">
        <v>396</v>
      </c>
      <c r="BY4" s="45" t="s">
        <v>521</v>
      </c>
      <c r="BZ4" s="45" t="str">
        <f t="shared" ref="BZ4:BZ16" si="3">$BV$4&amp;"_"&amp;BW$4&amp;"_"&amp;BY$4&amp;"_"&amp;BX4</f>
        <v>FinalPool_LS_TapeStation_Tech</v>
      </c>
      <c r="CA4" s="47" t="s">
        <v>522</v>
      </c>
      <c r="CI4" s="45" t="s">
        <v>523</v>
      </c>
      <c r="CJ4" s="45" t="s">
        <v>524</v>
      </c>
      <c r="CK4" s="45" t="str">
        <f t="shared" ref="CK4:CK15" si="4">$CM$3&amp;"_"&amp;CN$3&amp;"_"&amp;CQ3</f>
        <v>Sequencing_Par_RunID</v>
      </c>
      <c r="CN4" s="45" t="s">
        <v>525</v>
      </c>
      <c r="CO4" s="48" t="s">
        <v>526</v>
      </c>
      <c r="CP4" s="48"/>
      <c r="CQ4" s="47" t="s">
        <v>479</v>
      </c>
      <c r="CR4" s="48" t="s">
        <v>527</v>
      </c>
    </row>
    <row r="5" spans="1:96" x14ac:dyDescent="0.35">
      <c r="A5" s="45" t="s">
        <v>1937</v>
      </c>
      <c r="B5" s="45" t="s">
        <v>570</v>
      </c>
      <c r="C5" s="45" t="s">
        <v>570</v>
      </c>
      <c r="D5" s="45" t="s">
        <v>468</v>
      </c>
      <c r="E5" s="45" t="s">
        <v>528</v>
      </c>
      <c r="F5" s="45" t="s">
        <v>529</v>
      </c>
      <c r="G5" s="45" t="s">
        <v>530</v>
      </c>
      <c r="H5" s="45" t="s">
        <v>531</v>
      </c>
      <c r="I5" s="45" t="s">
        <v>528</v>
      </c>
      <c r="J5" s="45" t="s">
        <v>532</v>
      </c>
      <c r="K5" s="45" t="s">
        <v>533</v>
      </c>
      <c r="M5" s="45" t="s">
        <v>534</v>
      </c>
      <c r="O5" s="45" t="s">
        <v>535</v>
      </c>
      <c r="P5" s="45" t="s">
        <v>536</v>
      </c>
      <c r="Q5" s="45" t="s">
        <v>466</v>
      </c>
      <c r="R5" s="45" t="s">
        <v>537</v>
      </c>
      <c r="S5" s="45" t="s">
        <v>538</v>
      </c>
      <c r="T5" s="45" t="s">
        <v>539</v>
      </c>
      <c r="V5" s="45" t="s">
        <v>540</v>
      </c>
      <c r="W5" s="45" t="s">
        <v>541</v>
      </c>
      <c r="X5" s="45" t="s">
        <v>542</v>
      </c>
      <c r="Y5" s="49" t="s">
        <v>543</v>
      </c>
      <c r="AC5" s="45" t="str">
        <f>P5</f>
        <v>Bioanalyzer High Sensitivity DNA Kit (cat # 5067-4626, Agilent Technologies Inc., Santa Clara, USA)</v>
      </c>
      <c r="AD5" s="45" t="s">
        <v>439</v>
      </c>
      <c r="AE5" s="45" t="s">
        <v>440</v>
      </c>
      <c r="AF5" s="45" t="s">
        <v>544</v>
      </c>
      <c r="AG5" s="45" t="s">
        <v>444</v>
      </c>
      <c r="AH5" s="45" t="s">
        <v>441</v>
      </c>
      <c r="AI5" s="45" t="s">
        <v>545</v>
      </c>
      <c r="AJ5" s="45" t="s">
        <v>513</v>
      </c>
      <c r="AK5" s="45" t="s">
        <v>546</v>
      </c>
      <c r="AL5" s="45" t="s">
        <v>547</v>
      </c>
      <c r="AQ5" s="45" t="s">
        <v>548</v>
      </c>
      <c r="AR5" s="45" t="s">
        <v>549</v>
      </c>
      <c r="AS5" s="45" t="s">
        <v>550</v>
      </c>
      <c r="AT5" s="45" t="str">
        <f t="shared" si="0"/>
        <v>UP_BSI_rep_sample_type</v>
      </c>
      <c r="AU5" s="47" t="s">
        <v>550</v>
      </c>
      <c r="AV5" s="47"/>
      <c r="AY5" s="45" t="s">
        <v>527</v>
      </c>
      <c r="AZ5" s="45" t="s">
        <v>548</v>
      </c>
      <c r="BA5" s="45" t="s">
        <v>549</v>
      </c>
      <c r="BB5" s="45" t="s">
        <v>550</v>
      </c>
      <c r="BC5" s="45" t="str">
        <f t="shared" si="1"/>
        <v>DSC_BSI_rep_sample_type</v>
      </c>
      <c r="BD5" s="45" t="s">
        <v>550</v>
      </c>
      <c r="BE5" s="45" t="b">
        <f t="shared" ref="BE5:BE69" si="5">BG5=BD5</f>
        <v>1</v>
      </c>
      <c r="BF5" s="45" t="s">
        <v>550</v>
      </c>
      <c r="BG5" s="45" t="s">
        <v>550</v>
      </c>
      <c r="BL5" s="45" t="s">
        <v>551</v>
      </c>
      <c r="BM5" s="51" t="s">
        <v>552</v>
      </c>
      <c r="BN5" s="45" t="s">
        <v>553</v>
      </c>
      <c r="BO5" s="51" t="s">
        <v>553</v>
      </c>
      <c r="BQ5" s="45" t="b">
        <f t="shared" si="2"/>
        <v>1</v>
      </c>
      <c r="BR5" s="47" t="s">
        <v>553</v>
      </c>
      <c r="BS5" s="45" t="b">
        <f t="shared" ref="BS5:BS70" si="6">BN5=BR5</f>
        <v>1</v>
      </c>
      <c r="BW5" s="45" t="s">
        <v>554</v>
      </c>
      <c r="BX5" s="45" t="s">
        <v>395</v>
      </c>
      <c r="BY5" s="45" t="s">
        <v>555</v>
      </c>
      <c r="BZ5" s="45" t="str">
        <f t="shared" si="3"/>
        <v>FinalPool_LS_TapeStation_Date</v>
      </c>
      <c r="CA5" s="47" t="s">
        <v>556</v>
      </c>
      <c r="CI5" s="45" t="s">
        <v>557</v>
      </c>
      <c r="CJ5" s="45" t="s">
        <v>558</v>
      </c>
      <c r="CK5" s="45" t="str">
        <f t="shared" si="4"/>
        <v>Sequencing_Par_InstrumentID</v>
      </c>
      <c r="CN5" s="45" t="s">
        <v>559</v>
      </c>
      <c r="CO5" s="48" t="s">
        <v>560</v>
      </c>
      <c r="CP5" s="48"/>
      <c r="CQ5" s="47" t="s">
        <v>561</v>
      </c>
      <c r="CR5" s="48" t="s">
        <v>562</v>
      </c>
    </row>
    <row r="6" spans="1:96" x14ac:dyDescent="0.35">
      <c r="A6" s="45" t="s">
        <v>1984</v>
      </c>
      <c r="B6" s="45" t="s">
        <v>1974</v>
      </c>
      <c r="C6" s="45" t="s">
        <v>1974</v>
      </c>
      <c r="D6" s="45" t="s">
        <v>468</v>
      </c>
      <c r="E6" s="45" t="s">
        <v>563</v>
      </c>
      <c r="F6" s="45" t="s">
        <v>564</v>
      </c>
      <c r="G6" s="45" t="s">
        <v>565</v>
      </c>
      <c r="H6" s="45" t="s">
        <v>566</v>
      </c>
      <c r="I6" s="45" t="s">
        <v>563</v>
      </c>
      <c r="J6" s="45" t="s">
        <v>567</v>
      </c>
      <c r="K6" s="45" t="s">
        <v>568</v>
      </c>
      <c r="M6" s="45" t="s">
        <v>569</v>
      </c>
      <c r="Q6" s="45" t="s">
        <v>464</v>
      </c>
      <c r="R6" s="45" t="s">
        <v>571</v>
      </c>
      <c r="S6" s="45" t="s">
        <v>572</v>
      </c>
      <c r="T6" s="45" t="s">
        <v>573</v>
      </c>
      <c r="V6" s="45" t="s">
        <v>574</v>
      </c>
      <c r="W6" s="45" t="s">
        <v>575</v>
      </c>
      <c r="X6" s="45" t="s">
        <v>576</v>
      </c>
      <c r="Y6" s="49" t="s">
        <v>577</v>
      </c>
      <c r="AQ6" s="45" t="s">
        <v>578</v>
      </c>
      <c r="AR6" s="45" t="s">
        <v>579</v>
      </c>
      <c r="AS6" s="45" t="s">
        <v>580</v>
      </c>
      <c r="AT6" s="45" t="str">
        <f t="shared" si="0"/>
        <v>UP_BSI_req_LibPrepKit</v>
      </c>
      <c r="AU6" s="47" t="s">
        <v>580</v>
      </c>
      <c r="AV6" s="47"/>
      <c r="AY6" s="45" t="s">
        <v>562</v>
      </c>
      <c r="AZ6" s="45" t="s">
        <v>578</v>
      </c>
      <c r="BA6" s="45" t="s">
        <v>579</v>
      </c>
      <c r="BB6" s="45" t="s">
        <v>580</v>
      </c>
      <c r="BC6" s="45" t="str">
        <f t="shared" si="1"/>
        <v>DSC_BSI_req_LibPrepKit</v>
      </c>
      <c r="BD6" s="45" t="s">
        <v>580</v>
      </c>
      <c r="BE6" s="45" t="b">
        <f t="shared" si="5"/>
        <v>1</v>
      </c>
      <c r="BF6" s="45" t="s">
        <v>580</v>
      </c>
      <c r="BG6" s="45" t="s">
        <v>580</v>
      </c>
      <c r="BL6" s="45" t="s">
        <v>581</v>
      </c>
      <c r="BM6" s="51" t="s">
        <v>582</v>
      </c>
      <c r="BN6" s="45" t="s">
        <v>583</v>
      </c>
      <c r="BO6" s="51" t="s">
        <v>583</v>
      </c>
      <c r="BQ6" s="45" t="b">
        <f t="shared" si="2"/>
        <v>1</v>
      </c>
      <c r="BR6" s="47" t="s">
        <v>583</v>
      </c>
      <c r="BS6" s="45" t="b">
        <f t="shared" si="6"/>
        <v>1</v>
      </c>
      <c r="BW6" s="45" t="s">
        <v>584</v>
      </c>
      <c r="BX6" s="45" t="s">
        <v>400</v>
      </c>
      <c r="BZ6" s="45" t="str">
        <f t="shared" si="3"/>
        <v>FinalPool_LS_TapeStation_File</v>
      </c>
      <c r="CA6" s="47" t="s">
        <v>585</v>
      </c>
      <c r="CI6" s="45" t="s">
        <v>586</v>
      </c>
      <c r="CJ6" s="45" t="s">
        <v>587</v>
      </c>
      <c r="CK6" s="45" t="str">
        <f t="shared" si="4"/>
        <v>Sequencing_Par_FC_type</v>
      </c>
      <c r="CN6" s="45" t="s">
        <v>588</v>
      </c>
      <c r="CO6" s="48" t="s">
        <v>589</v>
      </c>
      <c r="CP6" s="48"/>
      <c r="CQ6" s="47" t="s">
        <v>590</v>
      </c>
      <c r="CR6" s="48" t="s">
        <v>591</v>
      </c>
    </row>
    <row r="7" spans="1:96" x14ac:dyDescent="0.35">
      <c r="A7" s="45" t="s">
        <v>1987</v>
      </c>
      <c r="D7" s="45" t="s">
        <v>468</v>
      </c>
      <c r="E7" s="45" t="s">
        <v>592</v>
      </c>
      <c r="F7" s="45" t="s">
        <v>593</v>
      </c>
      <c r="G7" s="45" t="s">
        <v>594</v>
      </c>
      <c r="H7" s="45" t="s">
        <v>595</v>
      </c>
      <c r="I7" s="45" t="s">
        <v>592</v>
      </c>
      <c r="J7" s="45" t="s">
        <v>596</v>
      </c>
      <c r="K7" s="45" t="s">
        <v>597</v>
      </c>
      <c r="M7" s="45" t="s">
        <v>462</v>
      </c>
      <c r="R7" s="45" t="s">
        <v>599</v>
      </c>
      <c r="S7" s="45" t="s">
        <v>600</v>
      </c>
      <c r="T7" s="45" t="s">
        <v>601</v>
      </c>
      <c r="V7" s="45" t="s">
        <v>602</v>
      </c>
      <c r="X7" s="45" t="s">
        <v>603</v>
      </c>
      <c r="Y7" s="49" t="s">
        <v>604</v>
      </c>
      <c r="AQ7" s="45" t="s">
        <v>605</v>
      </c>
      <c r="AR7" s="45" t="s">
        <v>606</v>
      </c>
      <c r="AS7" s="45" t="s">
        <v>607</v>
      </c>
      <c r="AT7" s="45" t="str">
        <f t="shared" si="0"/>
        <v>UP_BSI_min_vol_submitted</v>
      </c>
      <c r="AU7" s="47" t="s">
        <v>607</v>
      </c>
      <c r="AV7" s="47"/>
      <c r="AY7" s="45" t="s">
        <v>591</v>
      </c>
      <c r="AZ7" s="45" t="s">
        <v>608</v>
      </c>
      <c r="BA7" s="45" t="s">
        <v>606</v>
      </c>
      <c r="BB7" s="45" t="s">
        <v>607</v>
      </c>
      <c r="BC7" s="45" t="str">
        <f t="shared" si="1"/>
        <v>DSC_BSI_min_vol_submitted</v>
      </c>
      <c r="BD7" s="45" t="s">
        <v>607</v>
      </c>
      <c r="BE7" s="45" t="b">
        <f t="shared" si="5"/>
        <v>1</v>
      </c>
      <c r="BF7" s="45" t="s">
        <v>607</v>
      </c>
      <c r="BG7" s="45" t="s">
        <v>607</v>
      </c>
      <c r="BM7" s="51" t="s">
        <v>609</v>
      </c>
      <c r="BN7" s="45" t="s">
        <v>610</v>
      </c>
      <c r="BO7" s="51" t="s">
        <v>610</v>
      </c>
      <c r="BQ7" s="45" t="b">
        <f t="shared" si="2"/>
        <v>1</v>
      </c>
      <c r="BR7" s="47" t="s">
        <v>610</v>
      </c>
      <c r="BS7" s="45" t="b">
        <f t="shared" si="6"/>
        <v>1</v>
      </c>
      <c r="BW7" s="45" t="s">
        <v>454</v>
      </c>
      <c r="BX7" s="45" t="s">
        <v>403</v>
      </c>
      <c r="BZ7" s="45" t="str">
        <f t="shared" si="3"/>
        <v>FinalPool_LS_TapeStation_Dilution_factor</v>
      </c>
      <c r="CA7" s="47" t="s">
        <v>611</v>
      </c>
      <c r="CI7" s="45" t="s">
        <v>612</v>
      </c>
      <c r="CJ7" s="45" t="s">
        <v>613</v>
      </c>
      <c r="CK7" s="45" t="str">
        <f t="shared" si="4"/>
        <v>Sequencing_Par_Kit_size</v>
      </c>
      <c r="CO7" s="48" t="s">
        <v>614</v>
      </c>
      <c r="CP7" s="48"/>
      <c r="CQ7" s="47" t="s">
        <v>615</v>
      </c>
      <c r="CR7" s="48" t="s">
        <v>455</v>
      </c>
    </row>
    <row r="8" spans="1:96" x14ac:dyDescent="0.35">
      <c r="A8" s="45" t="s">
        <v>1983</v>
      </c>
      <c r="B8" s="331" t="s">
        <v>849</v>
      </c>
      <c r="C8" s="331"/>
      <c r="D8" s="45" t="s">
        <v>470</v>
      </c>
      <c r="E8" s="45" t="s">
        <v>616</v>
      </c>
      <c r="F8" s="45" t="s">
        <v>617</v>
      </c>
      <c r="G8" s="45" t="s">
        <v>618</v>
      </c>
      <c r="H8" s="45" t="s">
        <v>619</v>
      </c>
      <c r="I8" s="45" t="s">
        <v>616</v>
      </c>
      <c r="J8" s="45" t="s">
        <v>617</v>
      </c>
      <c r="M8" s="45" t="s">
        <v>460</v>
      </c>
      <c r="R8" s="45" t="s">
        <v>620</v>
      </c>
      <c r="S8" s="45" t="s">
        <v>621</v>
      </c>
      <c r="T8" s="45" t="s">
        <v>622</v>
      </c>
      <c r="V8" s="45" t="s">
        <v>623</v>
      </c>
      <c r="X8" s="45" t="s">
        <v>624</v>
      </c>
      <c r="Y8" s="49" t="s">
        <v>625</v>
      </c>
      <c r="AQ8" s="45" t="s">
        <v>626</v>
      </c>
      <c r="AR8" s="45" t="s">
        <v>627</v>
      </c>
      <c r="AS8" s="45" t="s">
        <v>628</v>
      </c>
      <c r="AT8" s="45" t="str">
        <f t="shared" si="0"/>
        <v>UP_BSI_min_mass_submitted</v>
      </c>
      <c r="AU8" s="47" t="s">
        <v>628</v>
      </c>
      <c r="AV8" s="47"/>
      <c r="AY8" s="45" t="s">
        <v>455</v>
      </c>
      <c r="AZ8" s="45" t="s">
        <v>629</v>
      </c>
      <c r="BA8" s="45" t="s">
        <v>627</v>
      </c>
      <c r="BB8" s="45" t="s">
        <v>628</v>
      </c>
      <c r="BC8" s="45" t="str">
        <f t="shared" si="1"/>
        <v>DSC_BSI_min_mass_submitted</v>
      </c>
      <c r="BD8" s="45" t="s">
        <v>628</v>
      </c>
      <c r="BE8" s="45" t="b">
        <f t="shared" si="5"/>
        <v>1</v>
      </c>
      <c r="BF8" s="45" t="s">
        <v>628</v>
      </c>
      <c r="BG8" s="45" t="s">
        <v>628</v>
      </c>
      <c r="BM8" s="51" t="s">
        <v>630</v>
      </c>
      <c r="BN8" s="45" t="s">
        <v>631</v>
      </c>
      <c r="BO8" s="51" t="s">
        <v>631</v>
      </c>
      <c r="BQ8" s="45" t="b">
        <f t="shared" si="2"/>
        <v>1</v>
      </c>
      <c r="BR8" s="47" t="s">
        <v>631</v>
      </c>
      <c r="BS8" s="45" t="b">
        <f t="shared" si="6"/>
        <v>1</v>
      </c>
      <c r="BX8" s="45" t="s">
        <v>402</v>
      </c>
      <c r="BZ8" s="45" t="str">
        <f t="shared" si="3"/>
        <v>FinalPool_LS_TapeStation_Kit</v>
      </c>
      <c r="CA8" s="47" t="s">
        <v>632</v>
      </c>
      <c r="CI8" s="45" t="s">
        <v>633</v>
      </c>
      <c r="CJ8" s="45" t="s">
        <v>634</v>
      </c>
      <c r="CK8" s="45" t="str">
        <f t="shared" si="4"/>
        <v>Sequencing_Par_DC1</v>
      </c>
      <c r="CO8" s="48" t="s">
        <v>635</v>
      </c>
      <c r="CP8" s="48"/>
      <c r="CQ8" s="47" t="s">
        <v>636</v>
      </c>
      <c r="CR8" s="48"/>
    </row>
    <row r="9" spans="1:96" x14ac:dyDescent="0.35">
      <c r="A9" s="45" t="s">
        <v>1936</v>
      </c>
      <c r="B9" s="45" t="s">
        <v>78</v>
      </c>
      <c r="C9" s="43" t="s">
        <v>998</v>
      </c>
      <c r="D9" s="45" t="s">
        <v>470</v>
      </c>
      <c r="E9" s="45" t="s">
        <v>637</v>
      </c>
      <c r="F9" s="45" t="s">
        <v>638</v>
      </c>
      <c r="G9" s="45" t="s">
        <v>639</v>
      </c>
      <c r="H9" s="45" t="s">
        <v>640</v>
      </c>
      <c r="I9" s="45" t="s">
        <v>637</v>
      </c>
      <c r="J9" s="45" t="s">
        <v>641</v>
      </c>
      <c r="M9" s="45" t="s">
        <v>463</v>
      </c>
      <c r="R9" s="45" t="s">
        <v>642</v>
      </c>
      <c r="S9" s="45" t="s">
        <v>643</v>
      </c>
      <c r="T9" s="45" t="s">
        <v>644</v>
      </c>
      <c r="V9" s="45" t="s">
        <v>645</v>
      </c>
      <c r="X9" s="45" t="s">
        <v>646</v>
      </c>
      <c r="Y9" s="49" t="s">
        <v>111</v>
      </c>
      <c r="AQ9" s="45" t="s">
        <v>647</v>
      </c>
      <c r="AR9" s="45" t="s">
        <v>648</v>
      </c>
      <c r="AS9" s="45" t="s">
        <v>649</v>
      </c>
      <c r="AT9" s="45" t="str">
        <f t="shared" si="0"/>
        <v>UP_BSI_max_mass_submitted</v>
      </c>
      <c r="AU9" s="47" t="s">
        <v>649</v>
      </c>
      <c r="AV9" s="47"/>
      <c r="AZ9" s="45" t="s">
        <v>650</v>
      </c>
      <c r="BA9" s="45" t="s">
        <v>648</v>
      </c>
      <c r="BB9" s="45" t="s">
        <v>649</v>
      </c>
      <c r="BC9" s="45" t="str">
        <f t="shared" si="1"/>
        <v>DSC_BSI_max_mass_submitted</v>
      </c>
      <c r="BD9" s="45" t="s">
        <v>649</v>
      </c>
      <c r="BE9" s="45" t="b">
        <f t="shared" si="5"/>
        <v>1</v>
      </c>
      <c r="BF9" s="45" t="s">
        <v>649</v>
      </c>
      <c r="BG9" s="45" t="s">
        <v>649</v>
      </c>
      <c r="BM9" s="51" t="s">
        <v>651</v>
      </c>
      <c r="BN9" s="45" t="s">
        <v>652</v>
      </c>
      <c r="BO9" s="51" t="s">
        <v>652</v>
      </c>
      <c r="BP9" s="51" t="s">
        <v>652</v>
      </c>
      <c r="BQ9" s="45" t="b">
        <f t="shared" si="2"/>
        <v>1</v>
      </c>
      <c r="BR9" s="47" t="s">
        <v>652</v>
      </c>
      <c r="BS9" s="45" t="b">
        <f t="shared" si="6"/>
        <v>1</v>
      </c>
      <c r="BX9" s="45" t="s">
        <v>401</v>
      </c>
      <c r="BZ9" s="45" t="str">
        <f t="shared" si="3"/>
        <v>FinalPool_LS_TapeStation_Instrument</v>
      </c>
      <c r="CA9" s="47" t="s">
        <v>653</v>
      </c>
      <c r="CI9" s="45" t="s">
        <v>654</v>
      </c>
      <c r="CJ9" s="45" t="s">
        <v>655</v>
      </c>
      <c r="CK9" s="45" t="str">
        <f t="shared" si="4"/>
        <v>Sequencing_Par_R1</v>
      </c>
      <c r="CO9" s="48" t="s">
        <v>656</v>
      </c>
      <c r="CP9" s="48"/>
      <c r="CQ9" s="47" t="s">
        <v>657</v>
      </c>
      <c r="CR9" s="48"/>
    </row>
    <row r="10" spans="1:96" ht="13" customHeight="1" x14ac:dyDescent="0.35">
      <c r="A10" s="45" t="s">
        <v>457</v>
      </c>
      <c r="B10" s="45" t="s">
        <v>503</v>
      </c>
      <c r="C10" s="49" t="s">
        <v>78</v>
      </c>
      <c r="D10" s="45" t="s">
        <v>470</v>
      </c>
      <c r="E10" s="45" t="s">
        <v>658</v>
      </c>
      <c r="F10" s="45" t="s">
        <v>659</v>
      </c>
      <c r="G10" s="45" t="s">
        <v>660</v>
      </c>
      <c r="H10" s="45" t="s">
        <v>661</v>
      </c>
      <c r="I10" s="45" t="s">
        <v>658</v>
      </c>
      <c r="J10" s="45" t="s">
        <v>662</v>
      </c>
      <c r="M10" s="45" t="s">
        <v>461</v>
      </c>
      <c r="R10" s="45" t="s">
        <v>663</v>
      </c>
      <c r="S10" s="45" t="s">
        <v>664</v>
      </c>
      <c r="T10" s="45" t="s">
        <v>665</v>
      </c>
      <c r="V10" s="45" t="s">
        <v>666</v>
      </c>
      <c r="W10" s="42" t="s">
        <v>667</v>
      </c>
      <c r="X10" s="45" t="s">
        <v>668</v>
      </c>
      <c r="AC10" s="42" t="s">
        <v>669</v>
      </c>
      <c r="AQ10" s="45" t="s">
        <v>670</v>
      </c>
      <c r="AR10" s="45" t="s">
        <v>396</v>
      </c>
      <c r="AS10" s="45" t="s">
        <v>671</v>
      </c>
      <c r="AT10" s="45" t="str">
        <f>AQ$4&amp;"_"&amp;AQ$6&amp;"_"&amp;AR10</f>
        <v>UP_CC_Tech</v>
      </c>
      <c r="AU10" s="47" t="s">
        <v>671</v>
      </c>
      <c r="AV10" s="47"/>
      <c r="AZ10" s="45" t="s">
        <v>514</v>
      </c>
      <c r="BA10" s="45" t="s">
        <v>672</v>
      </c>
      <c r="BB10" s="45" t="s">
        <v>673</v>
      </c>
      <c r="BC10" s="45" t="str">
        <f t="shared" si="1"/>
        <v>DSC_BSI_DNase_treat</v>
      </c>
      <c r="BD10" s="45" t="s">
        <v>673</v>
      </c>
      <c r="BE10" s="45" t="b">
        <f t="shared" si="5"/>
        <v>1</v>
      </c>
      <c r="BF10" s="45" t="s">
        <v>673</v>
      </c>
      <c r="BG10" s="45" t="s">
        <v>673</v>
      </c>
      <c r="BM10" s="51" t="s">
        <v>674</v>
      </c>
      <c r="BN10" s="45" t="s">
        <v>675</v>
      </c>
      <c r="BO10" s="51" t="s">
        <v>675</v>
      </c>
      <c r="BP10" s="51" t="s">
        <v>675</v>
      </c>
      <c r="BQ10" s="45" t="b">
        <f t="shared" si="2"/>
        <v>1</v>
      </c>
      <c r="BR10" s="47" t="s">
        <v>675</v>
      </c>
      <c r="BS10" s="45" t="b">
        <f t="shared" si="6"/>
        <v>1</v>
      </c>
      <c r="BX10" s="45" t="s">
        <v>676</v>
      </c>
      <c r="BZ10" s="45" t="str">
        <f t="shared" si="3"/>
        <v>FinalPool_LS_TapeStation_From_bp</v>
      </c>
      <c r="CA10" s="47" t="s">
        <v>677</v>
      </c>
      <c r="CI10" s="45" t="s">
        <v>678</v>
      </c>
      <c r="CJ10" s="45" t="s">
        <v>679</v>
      </c>
      <c r="CK10" s="45" t="str">
        <f t="shared" si="4"/>
        <v>Sequencing_Par_IR1</v>
      </c>
      <c r="CO10" s="48" t="s">
        <v>520</v>
      </c>
      <c r="CP10" s="48"/>
      <c r="CQ10" s="47" t="s">
        <v>680</v>
      </c>
      <c r="CR10" s="48"/>
    </row>
    <row r="11" spans="1:96" x14ac:dyDescent="0.35">
      <c r="A11" s="45" t="s">
        <v>1939</v>
      </c>
      <c r="B11" s="45" t="s">
        <v>534</v>
      </c>
      <c r="C11" s="49" t="s">
        <v>458</v>
      </c>
      <c r="D11" s="45" t="s">
        <v>470</v>
      </c>
      <c r="E11" s="45" t="s">
        <v>681</v>
      </c>
      <c r="F11" s="45" t="s">
        <v>682</v>
      </c>
      <c r="G11" s="45" t="s">
        <v>683</v>
      </c>
      <c r="H11" s="45" t="s">
        <v>684</v>
      </c>
      <c r="I11" s="45" t="s">
        <v>681</v>
      </c>
      <c r="J11" s="45" t="s">
        <v>685</v>
      </c>
      <c r="M11" s="45" t="s">
        <v>459</v>
      </c>
      <c r="R11" s="45" t="s">
        <v>686</v>
      </c>
      <c r="S11" s="45" t="s">
        <v>687</v>
      </c>
      <c r="T11" s="45" t="s">
        <v>688</v>
      </c>
      <c r="V11" s="45" t="s">
        <v>689</v>
      </c>
      <c r="W11" s="45" t="s">
        <v>78</v>
      </c>
      <c r="X11" s="45" t="s">
        <v>690</v>
      </c>
      <c r="AC11" s="45" t="s">
        <v>497</v>
      </c>
      <c r="AQ11" s="45" t="s">
        <v>691</v>
      </c>
      <c r="AR11" s="45" t="s">
        <v>395</v>
      </c>
      <c r="AS11" s="45" t="str">
        <f>AU11</f>
        <v>Cross-check Date</v>
      </c>
      <c r="AT11" s="45" t="str">
        <f t="shared" ref="AT11:AT12" si="7">AQ$4&amp;"_"&amp;AQ$6&amp;"_"&amp;AR11</f>
        <v>UP_CC_Date</v>
      </c>
      <c r="AU11" s="47" t="s">
        <v>692</v>
      </c>
      <c r="AV11" s="47"/>
      <c r="AZ11" s="45" t="s">
        <v>547</v>
      </c>
      <c r="BA11" s="45" t="s">
        <v>667</v>
      </c>
      <c r="BB11" s="45" t="s">
        <v>693</v>
      </c>
      <c r="BC11" s="45" t="str">
        <f t="shared" si="1"/>
        <v>DSC_BSI_SIRV</v>
      </c>
      <c r="BD11" s="45" t="s">
        <v>693</v>
      </c>
      <c r="BE11" s="45" t="b">
        <f t="shared" si="5"/>
        <v>1</v>
      </c>
      <c r="BF11" s="45" t="s">
        <v>693</v>
      </c>
      <c r="BG11" s="45" t="s">
        <v>693</v>
      </c>
      <c r="BM11" s="51" t="s">
        <v>694</v>
      </c>
      <c r="BN11" s="45" t="s">
        <v>695</v>
      </c>
      <c r="BO11" s="51" t="s">
        <v>695</v>
      </c>
      <c r="BP11" s="51" t="s">
        <v>695</v>
      </c>
      <c r="BQ11" s="45" t="b">
        <f t="shared" si="2"/>
        <v>1</v>
      </c>
      <c r="BR11" s="47" t="s">
        <v>695</v>
      </c>
      <c r="BS11" s="45" t="b">
        <f t="shared" si="6"/>
        <v>1</v>
      </c>
      <c r="BX11" s="45" t="s">
        <v>696</v>
      </c>
      <c r="BZ11" s="45" t="str">
        <f t="shared" si="3"/>
        <v>FinalPool_LS_TapeStation_To_bp</v>
      </c>
      <c r="CA11" s="47" t="s">
        <v>697</v>
      </c>
      <c r="CI11" s="45" t="s">
        <v>698</v>
      </c>
      <c r="CJ11" s="45" t="s">
        <v>699</v>
      </c>
      <c r="CK11" s="45" t="str">
        <f t="shared" si="4"/>
        <v>Sequencing_Par_IR2</v>
      </c>
      <c r="CO11" s="48" t="s">
        <v>700</v>
      </c>
      <c r="CP11" s="48"/>
      <c r="CQ11" s="47" t="s">
        <v>701</v>
      </c>
      <c r="CR11" s="48"/>
    </row>
    <row r="12" spans="1:96" ht="16" customHeight="1" x14ac:dyDescent="0.35">
      <c r="B12" s="45" t="s">
        <v>569</v>
      </c>
      <c r="C12" s="49" t="s">
        <v>459</v>
      </c>
      <c r="E12" s="45" t="s">
        <v>702</v>
      </c>
      <c r="F12" s="45" t="s">
        <v>703</v>
      </c>
      <c r="G12" s="45" t="s">
        <v>704</v>
      </c>
      <c r="H12" s="45" t="s">
        <v>705</v>
      </c>
      <c r="I12" s="45" t="s">
        <v>702</v>
      </c>
      <c r="J12" s="45" t="s">
        <v>706</v>
      </c>
      <c r="M12" s="45" t="s">
        <v>458</v>
      </c>
      <c r="N12" s="45" t="s">
        <v>707</v>
      </c>
      <c r="R12" s="45" t="s">
        <v>708</v>
      </c>
      <c r="S12" s="45" t="s">
        <v>709</v>
      </c>
      <c r="V12" s="45" t="s">
        <v>710</v>
      </c>
      <c r="W12" s="45" t="s">
        <v>158</v>
      </c>
      <c r="X12" s="45" t="s">
        <v>711</v>
      </c>
      <c r="AC12" s="45" t="s">
        <v>527</v>
      </c>
      <c r="AQ12" s="45" t="s">
        <v>712</v>
      </c>
      <c r="AR12" s="45" t="s">
        <v>713</v>
      </c>
      <c r="AS12" s="45" t="s">
        <v>714</v>
      </c>
      <c r="AT12" s="45" t="str">
        <f t="shared" si="7"/>
        <v>UP_CC_Label_discrepancy</v>
      </c>
      <c r="AU12" s="47" t="s">
        <v>714</v>
      </c>
      <c r="AV12" s="47"/>
      <c r="AZ12" s="45" t="s">
        <v>715</v>
      </c>
      <c r="BA12" s="45" t="s">
        <v>396</v>
      </c>
      <c r="BB12" s="45" t="s">
        <v>671</v>
      </c>
      <c r="BC12" s="45" t="str">
        <f>AZ$4&amp;"_"&amp;AZ$6&amp;"_"&amp;BA12</f>
        <v>DSC_CC_Tech</v>
      </c>
      <c r="BD12" s="45" t="s">
        <v>671</v>
      </c>
      <c r="BE12" s="45" t="b">
        <f t="shared" si="5"/>
        <v>1</v>
      </c>
      <c r="BF12" s="45" t="s">
        <v>671</v>
      </c>
      <c r="BG12" s="45" t="s">
        <v>671</v>
      </c>
      <c r="BM12" s="51" t="s">
        <v>716</v>
      </c>
      <c r="BN12" s="45" t="s">
        <v>717</v>
      </c>
      <c r="BO12" s="51" t="s">
        <v>717</v>
      </c>
      <c r="BP12" s="51" t="s">
        <v>717</v>
      </c>
      <c r="BQ12" s="45" t="b">
        <f t="shared" si="2"/>
        <v>1</v>
      </c>
      <c r="BR12" s="47" t="s">
        <v>717</v>
      </c>
      <c r="BS12" s="45" t="b">
        <f t="shared" si="6"/>
        <v>1</v>
      </c>
      <c r="BX12" s="45" t="s">
        <v>718</v>
      </c>
      <c r="BZ12" s="45" t="str">
        <f t="shared" si="3"/>
        <v>FinalPool_LS_TapeStation_Average_Size_bp</v>
      </c>
      <c r="CA12" s="47" t="s">
        <v>719</v>
      </c>
      <c r="CI12" s="45" t="s">
        <v>720</v>
      </c>
      <c r="CJ12" s="45" t="s">
        <v>721</v>
      </c>
      <c r="CK12" s="45" t="str">
        <f t="shared" si="4"/>
        <v>Sequencing_Par_DC2</v>
      </c>
      <c r="CO12" s="48"/>
      <c r="CP12" s="48"/>
      <c r="CQ12" s="47" t="s">
        <v>722</v>
      </c>
      <c r="CR12" s="48"/>
    </row>
    <row r="13" spans="1:96" x14ac:dyDescent="0.35">
      <c r="B13" s="45" t="s">
        <v>462</v>
      </c>
      <c r="C13" s="49" t="s">
        <v>748</v>
      </c>
      <c r="E13" s="45" t="s">
        <v>723</v>
      </c>
      <c r="F13" s="45" t="s">
        <v>724</v>
      </c>
      <c r="G13" s="45" t="s">
        <v>725</v>
      </c>
      <c r="H13" s="45" t="s">
        <v>726</v>
      </c>
      <c r="I13" s="45" t="s">
        <v>723</v>
      </c>
      <c r="J13" s="45" t="s">
        <v>724</v>
      </c>
      <c r="M13" s="45" t="s">
        <v>727</v>
      </c>
      <c r="N13" s="45" t="s">
        <v>78</v>
      </c>
      <c r="R13" s="45" t="s">
        <v>728</v>
      </c>
      <c r="S13" s="45" t="s">
        <v>729</v>
      </c>
      <c r="V13" s="45" t="s">
        <v>730</v>
      </c>
      <c r="W13" s="52" t="s">
        <v>731</v>
      </c>
      <c r="X13" s="45" t="s">
        <v>732</v>
      </c>
      <c r="AC13" s="45" t="s">
        <v>562</v>
      </c>
      <c r="AQ13" s="45" t="s">
        <v>733</v>
      </c>
      <c r="AR13" s="45" t="s">
        <v>396</v>
      </c>
      <c r="AS13" s="45" t="s">
        <v>734</v>
      </c>
      <c r="AT13" s="45" t="str">
        <f t="shared" ref="AT13:AT21" si="8">AQ$4&amp;"_"&amp;AQ$7&amp;"_"&amp;AR13</f>
        <v>UP_ILQ_Tech</v>
      </c>
      <c r="AU13" s="47" t="s">
        <v>734</v>
      </c>
      <c r="AV13" s="47"/>
      <c r="AZ13" s="45" t="s">
        <v>735</v>
      </c>
      <c r="BA13" s="45" t="s">
        <v>395</v>
      </c>
      <c r="BB13" s="45" t="s">
        <v>692</v>
      </c>
      <c r="BC13" s="45" t="str">
        <f>AZ$4&amp;"_"&amp;AZ$6&amp;"_"&amp;BA13</f>
        <v>DSC_CC_Date</v>
      </c>
      <c r="BD13" s="45" t="s">
        <v>692</v>
      </c>
      <c r="BE13" s="45" t="b">
        <f t="shared" si="5"/>
        <v>1</v>
      </c>
      <c r="BF13" s="45" t="s">
        <v>692</v>
      </c>
      <c r="BG13" s="45" t="s">
        <v>692</v>
      </c>
      <c r="BM13" s="51" t="s">
        <v>736</v>
      </c>
      <c r="BN13" s="45" t="s">
        <v>737</v>
      </c>
      <c r="BO13" s="51" t="s">
        <v>737</v>
      </c>
      <c r="BP13" s="51" t="s">
        <v>737</v>
      </c>
      <c r="BQ13" s="45" t="b">
        <f t="shared" si="2"/>
        <v>1</v>
      </c>
      <c r="BR13" s="47" t="s">
        <v>737</v>
      </c>
      <c r="BS13" s="45" t="b">
        <f t="shared" si="6"/>
        <v>1</v>
      </c>
      <c r="BX13" s="45" t="s">
        <v>738</v>
      </c>
      <c r="BZ13" s="45" t="str">
        <f t="shared" si="3"/>
        <v>FinalPool_LS_TapeStation_Conc_pguL</v>
      </c>
      <c r="CA13" s="47" t="s">
        <v>739</v>
      </c>
      <c r="CI13" s="45" t="s">
        <v>740</v>
      </c>
      <c r="CJ13" s="45" t="s">
        <v>741</v>
      </c>
      <c r="CK13" s="45" t="str">
        <f t="shared" si="4"/>
        <v>Sequencing_Par_R2</v>
      </c>
      <c r="CO13" s="48"/>
      <c r="CP13" s="48"/>
      <c r="CQ13" s="47" t="s">
        <v>742</v>
      </c>
      <c r="CR13" s="48"/>
    </row>
    <row r="14" spans="1:96" x14ac:dyDescent="0.35">
      <c r="B14" s="45" t="s">
        <v>460</v>
      </c>
      <c r="C14" s="49" t="s">
        <v>727</v>
      </c>
      <c r="E14" s="45" t="s">
        <v>743</v>
      </c>
      <c r="F14" s="45" t="s">
        <v>744</v>
      </c>
      <c r="G14" s="45" t="s">
        <v>745</v>
      </c>
      <c r="H14" s="45" t="s">
        <v>746</v>
      </c>
      <c r="I14" s="45" t="s">
        <v>743</v>
      </c>
      <c r="J14" s="45" t="s">
        <v>747</v>
      </c>
      <c r="M14" s="45" t="s">
        <v>748</v>
      </c>
      <c r="N14" s="45" t="s">
        <v>521</v>
      </c>
      <c r="R14" s="45" t="s">
        <v>749</v>
      </c>
      <c r="S14" s="45" t="s">
        <v>750</v>
      </c>
      <c r="V14" s="45" t="s">
        <v>751</v>
      </c>
      <c r="W14" s="52" t="s">
        <v>752</v>
      </c>
      <c r="X14" s="45" t="s">
        <v>753</v>
      </c>
      <c r="AC14" s="45" t="s">
        <v>591</v>
      </c>
      <c r="AR14" s="45" t="s">
        <v>395</v>
      </c>
      <c r="AS14" s="45" t="str">
        <f>AU14</f>
        <v>Intake Library Quantitation Date</v>
      </c>
      <c r="AT14" s="45" t="str">
        <f t="shared" si="8"/>
        <v>UP_ILQ_Date</v>
      </c>
      <c r="AU14" s="47" t="s">
        <v>754</v>
      </c>
      <c r="AV14" s="47"/>
      <c r="AZ14" s="45" t="s">
        <v>712</v>
      </c>
      <c r="BA14" s="45" t="s">
        <v>713</v>
      </c>
      <c r="BB14" s="45" t="s">
        <v>714</v>
      </c>
      <c r="BC14" s="45" t="str">
        <f>AZ$4&amp;"_"&amp;AZ$6&amp;"_"&amp;BA14</f>
        <v>DSC_CC_Label_discrepancy</v>
      </c>
      <c r="BD14" s="45" t="s">
        <v>714</v>
      </c>
      <c r="BE14" s="45" t="b">
        <f t="shared" si="5"/>
        <v>1</v>
      </c>
      <c r="BF14" s="45" t="s">
        <v>714</v>
      </c>
      <c r="BG14" s="45" t="s">
        <v>714</v>
      </c>
      <c r="BM14" s="51" t="s">
        <v>755</v>
      </c>
      <c r="BN14" s="45" t="s">
        <v>756</v>
      </c>
      <c r="BO14" s="51" t="s">
        <v>756</v>
      </c>
      <c r="BP14" s="51" t="s">
        <v>756</v>
      </c>
      <c r="BQ14" s="45" t="b">
        <f t="shared" si="2"/>
        <v>1</v>
      </c>
      <c r="BR14" s="47" t="s">
        <v>756</v>
      </c>
      <c r="BS14" s="45" t="b">
        <f t="shared" si="6"/>
        <v>1</v>
      </c>
      <c r="BX14" s="45" t="s">
        <v>757</v>
      </c>
      <c r="BZ14" s="45" t="str">
        <f t="shared" si="3"/>
        <v>FinalPool_LS_TapeStation_Molarity_pmolL</v>
      </c>
      <c r="CA14" s="47" t="s">
        <v>758</v>
      </c>
      <c r="CI14" s="45" t="s">
        <v>759</v>
      </c>
      <c r="CJ14" s="45" t="s">
        <v>760</v>
      </c>
      <c r="CK14" s="45" t="str">
        <f t="shared" si="4"/>
        <v>Sequencing_Par_CustomSeqPrimers</v>
      </c>
      <c r="CO14" s="53"/>
      <c r="CP14" s="53"/>
      <c r="CQ14" s="47" t="s">
        <v>761</v>
      </c>
      <c r="CR14" s="53"/>
    </row>
    <row r="15" spans="1:96" x14ac:dyDescent="0.35">
      <c r="A15" s="44" t="s">
        <v>1933</v>
      </c>
      <c r="B15" s="45" t="s">
        <v>463</v>
      </c>
      <c r="E15" s="45" t="s">
        <v>762</v>
      </c>
      <c r="F15" s="45" t="s">
        <v>763</v>
      </c>
      <c r="G15" s="45" t="s">
        <v>764</v>
      </c>
      <c r="H15" s="45" t="s">
        <v>765</v>
      </c>
      <c r="I15" s="45" t="s">
        <v>762</v>
      </c>
      <c r="J15" s="45" t="s">
        <v>763</v>
      </c>
      <c r="M15" s="45" t="s">
        <v>766</v>
      </c>
      <c r="N15" s="45" t="s">
        <v>555</v>
      </c>
      <c r="S15" s="45" t="s">
        <v>767</v>
      </c>
      <c r="V15" s="45" t="s">
        <v>768</v>
      </c>
      <c r="W15" s="52" t="s">
        <v>769</v>
      </c>
      <c r="X15" s="45" t="s">
        <v>770</v>
      </c>
      <c r="AC15" s="45" t="s">
        <v>455</v>
      </c>
      <c r="AR15" s="45" t="s">
        <v>400</v>
      </c>
      <c r="AS15" s="45" t="str">
        <f>AU15</f>
        <v>Intake Library Quantitation File</v>
      </c>
      <c r="AT15" s="45" t="str">
        <f t="shared" si="8"/>
        <v>UP_ILQ_File</v>
      </c>
      <c r="AU15" s="47" t="s">
        <v>771</v>
      </c>
      <c r="AV15" s="47"/>
      <c r="AZ15" s="45" t="s">
        <v>733</v>
      </c>
      <c r="BA15" s="45" t="s">
        <v>396</v>
      </c>
      <c r="BB15" s="45" t="s">
        <v>772</v>
      </c>
      <c r="BC15" s="45" t="str">
        <f t="shared" ref="BC15:BC34" si="9">AZ$4&amp;"_"&amp;AZ$7&amp;"_"&amp;BA15</f>
        <v>DSC_PDQ_Tech</v>
      </c>
      <c r="BD15" s="45" t="s">
        <v>772</v>
      </c>
      <c r="BE15" s="45" t="b">
        <f t="shared" si="5"/>
        <v>1</v>
      </c>
      <c r="BF15" s="45" t="s">
        <v>772</v>
      </c>
      <c r="BG15" s="45" t="s">
        <v>772</v>
      </c>
      <c r="BM15" s="51" t="s">
        <v>773</v>
      </c>
      <c r="BN15" s="45" t="s">
        <v>774</v>
      </c>
      <c r="BO15" s="51" t="s">
        <v>774</v>
      </c>
      <c r="BP15" s="51" t="s">
        <v>774</v>
      </c>
      <c r="BQ15" s="45" t="b">
        <f t="shared" si="2"/>
        <v>1</v>
      </c>
      <c r="BR15" s="47" t="s">
        <v>774</v>
      </c>
      <c r="BS15" s="45" t="b">
        <f t="shared" si="6"/>
        <v>1</v>
      </c>
      <c r="BX15" s="45" t="s">
        <v>775</v>
      </c>
      <c r="BZ15" s="45" t="str">
        <f t="shared" si="3"/>
        <v>FinalPool_LS_TapeStation_Percent_of_Total</v>
      </c>
      <c r="CA15" s="47" t="s">
        <v>776</v>
      </c>
      <c r="CI15" s="45" t="s">
        <v>777</v>
      </c>
      <c r="CJ15" s="45" t="s">
        <v>778</v>
      </c>
      <c r="CK15" s="45" t="str">
        <f t="shared" si="4"/>
        <v>Sequencing_Par_CustomSeqRecipe</v>
      </c>
      <c r="CO15" s="53"/>
      <c r="CP15" s="53"/>
      <c r="CQ15" s="47" t="s">
        <v>779</v>
      </c>
      <c r="CR15" s="53"/>
    </row>
    <row r="16" spans="1:96" x14ac:dyDescent="0.35">
      <c r="A16" s="45" t="s">
        <v>78</v>
      </c>
      <c r="B16" s="45" t="s">
        <v>461</v>
      </c>
      <c r="E16" s="45" t="s">
        <v>780</v>
      </c>
      <c r="F16" s="45" t="s">
        <v>781</v>
      </c>
      <c r="G16" s="45" t="s">
        <v>782</v>
      </c>
      <c r="H16" s="45" t="s">
        <v>783</v>
      </c>
      <c r="I16" s="45" t="s">
        <v>784</v>
      </c>
      <c r="J16" s="45" t="s">
        <v>785</v>
      </c>
      <c r="N16" s="45" t="s">
        <v>786</v>
      </c>
      <c r="S16" s="45" t="s">
        <v>787</v>
      </c>
      <c r="V16" s="45" t="s">
        <v>689</v>
      </c>
      <c r="W16" s="52" t="s">
        <v>788</v>
      </c>
      <c r="AR16" s="45" t="s">
        <v>402</v>
      </c>
      <c r="AS16" s="45" t="s">
        <v>789</v>
      </c>
      <c r="AT16" s="45" t="str">
        <f t="shared" si="8"/>
        <v>UP_ILQ_Kit</v>
      </c>
      <c r="AU16" s="47" t="s">
        <v>789</v>
      </c>
      <c r="AV16" s="47"/>
      <c r="AZ16" s="45" t="s">
        <v>790</v>
      </c>
      <c r="BA16" s="45" t="s">
        <v>395</v>
      </c>
      <c r="BB16" s="45" t="s">
        <v>791</v>
      </c>
      <c r="BC16" s="45" t="str">
        <f t="shared" si="9"/>
        <v>DSC_PDQ_Date</v>
      </c>
      <c r="BD16" s="45" t="s">
        <v>791</v>
      </c>
      <c r="BE16" s="45" t="b">
        <f t="shared" si="5"/>
        <v>1</v>
      </c>
      <c r="BF16" s="45" t="s">
        <v>791</v>
      </c>
      <c r="BG16" s="45" t="s">
        <v>791</v>
      </c>
      <c r="BM16" s="51" t="s">
        <v>792</v>
      </c>
      <c r="BN16" s="45" t="s">
        <v>793</v>
      </c>
      <c r="BO16" s="51" t="s">
        <v>793</v>
      </c>
      <c r="BP16" s="54" t="s">
        <v>793</v>
      </c>
      <c r="BQ16" s="45" t="b">
        <f t="shared" si="2"/>
        <v>1</v>
      </c>
      <c r="BR16" s="47" t="s">
        <v>793</v>
      </c>
      <c r="BS16" s="45" t="b">
        <f t="shared" si="6"/>
        <v>1</v>
      </c>
      <c r="BX16" s="45" t="s">
        <v>794</v>
      </c>
      <c r="BZ16" s="45" t="str">
        <f t="shared" si="3"/>
        <v>FinalPool_LS_TapeStation_Average_adapter_length</v>
      </c>
      <c r="CA16" s="47" t="s">
        <v>795</v>
      </c>
      <c r="CI16" s="45" t="s">
        <v>796</v>
      </c>
      <c r="CJ16" s="45" t="s">
        <v>796</v>
      </c>
      <c r="CK16" s="45" t="str">
        <f>$CM$3&amp;"_"&amp;CN$4&amp;"_"&amp;CO$3&amp;"_"&amp;CQ15</f>
        <v>Sequencing_FCL_Pool_HybMolarity</v>
      </c>
      <c r="CO16" s="48"/>
      <c r="CP16" s="48"/>
      <c r="CQ16" s="47" t="s">
        <v>797</v>
      </c>
      <c r="CR16" s="48"/>
    </row>
    <row r="17" spans="1:96" x14ac:dyDescent="0.35">
      <c r="A17" s="45" t="s">
        <v>1940</v>
      </c>
      <c r="C17" s="42" t="s">
        <v>1980</v>
      </c>
      <c r="E17" s="45" t="s">
        <v>784</v>
      </c>
      <c r="F17" s="45" t="s">
        <v>785</v>
      </c>
      <c r="G17" s="45" t="s">
        <v>798</v>
      </c>
      <c r="H17" s="45" t="s">
        <v>799</v>
      </c>
      <c r="I17" s="45" t="s">
        <v>800</v>
      </c>
      <c r="J17" s="45" t="s">
        <v>801</v>
      </c>
      <c r="S17" s="45" t="s">
        <v>802</v>
      </c>
      <c r="V17" s="45" t="s">
        <v>803</v>
      </c>
      <c r="W17" s="52" t="s">
        <v>804</v>
      </c>
      <c r="AC17" s="42" t="s">
        <v>805</v>
      </c>
      <c r="AR17" s="45" t="s">
        <v>401</v>
      </c>
      <c r="AS17" s="45" t="s">
        <v>806</v>
      </c>
      <c r="AT17" s="45" t="str">
        <f t="shared" si="8"/>
        <v>UP_ILQ_Instrument</v>
      </c>
      <c r="AU17" s="47" t="s">
        <v>806</v>
      </c>
      <c r="AV17" s="47"/>
      <c r="AZ17" s="45" t="s">
        <v>807</v>
      </c>
      <c r="BA17" s="45" t="s">
        <v>400</v>
      </c>
      <c r="BB17" s="45" t="s">
        <v>808</v>
      </c>
      <c r="BC17" s="45" t="str">
        <f t="shared" si="9"/>
        <v>DSC_PDQ_File</v>
      </c>
      <c r="BD17" s="45" t="s">
        <v>808</v>
      </c>
      <c r="BE17" s="45" t="b">
        <f t="shared" si="5"/>
        <v>1</v>
      </c>
      <c r="BF17" s="45" t="s">
        <v>808</v>
      </c>
      <c r="BG17" s="45" t="s">
        <v>808</v>
      </c>
      <c r="BM17" s="51" t="s">
        <v>809</v>
      </c>
      <c r="BN17" s="45" t="s">
        <v>810</v>
      </c>
      <c r="BO17" s="51" t="s">
        <v>810</v>
      </c>
      <c r="BP17" s="54" t="s">
        <v>810</v>
      </c>
      <c r="BQ17" s="45" t="b">
        <f t="shared" si="2"/>
        <v>1</v>
      </c>
      <c r="BR17" s="47" t="s">
        <v>810</v>
      </c>
      <c r="BS17" s="45" t="b">
        <f t="shared" si="6"/>
        <v>1</v>
      </c>
      <c r="BX17" s="45" t="s">
        <v>396</v>
      </c>
      <c r="BZ17" s="45" t="str">
        <f t="shared" ref="BZ17:BZ31" si="10">$BV$4&amp;"_"&amp;BW$4&amp;"_"&amp;BY$5&amp;"_"&amp;BX17</f>
        <v>FinalPool_LS_Bioanalyzer_Tech</v>
      </c>
      <c r="CA17" s="47" t="s">
        <v>811</v>
      </c>
      <c r="CI17" s="45" t="s">
        <v>812</v>
      </c>
      <c r="CJ17" s="45" t="s">
        <v>813</v>
      </c>
      <c r="CK17" s="45" t="str">
        <f>$CM$3&amp;"_"&amp;CN$4&amp;"_"&amp;CO$3&amp;"_"&amp;CQ16</f>
        <v>Sequencing_FCL_Pool_Total_Mass_Dilution_Pool</v>
      </c>
      <c r="CO17" s="48"/>
      <c r="CP17" s="48"/>
      <c r="CQ17" s="47" t="s">
        <v>814</v>
      </c>
      <c r="CR17" s="48"/>
    </row>
    <row r="18" spans="1:96" x14ac:dyDescent="0.35">
      <c r="A18" s="45" t="s">
        <v>1941</v>
      </c>
      <c r="C18" s="45" t="s">
        <v>78</v>
      </c>
      <c r="E18" s="45" t="s">
        <v>800</v>
      </c>
      <c r="F18" s="45" t="s">
        <v>801</v>
      </c>
      <c r="G18" s="45" t="s">
        <v>815</v>
      </c>
      <c r="H18" s="45" t="s">
        <v>816</v>
      </c>
      <c r="I18" s="45" t="s">
        <v>817</v>
      </c>
      <c r="J18" s="45" t="s">
        <v>818</v>
      </c>
      <c r="N18" s="45" t="s">
        <v>819</v>
      </c>
      <c r="S18" s="45" t="s">
        <v>820</v>
      </c>
      <c r="W18" s="45" t="s">
        <v>821</v>
      </c>
      <c r="AC18" s="45" t="s">
        <v>78</v>
      </c>
      <c r="AR18" s="45" t="s">
        <v>403</v>
      </c>
      <c r="AS18" s="45" t="s">
        <v>822</v>
      </c>
      <c r="AT18" s="45" t="str">
        <f t="shared" si="8"/>
        <v>UP_ILQ_Dilution_factor</v>
      </c>
      <c r="AU18" s="47" t="s">
        <v>822</v>
      </c>
      <c r="AV18" s="47"/>
      <c r="AZ18" s="45" t="s">
        <v>647</v>
      </c>
      <c r="BA18" s="45" t="s">
        <v>402</v>
      </c>
      <c r="BB18" s="45" t="s">
        <v>823</v>
      </c>
      <c r="BC18" s="45" t="str">
        <f t="shared" si="9"/>
        <v>DSC_PDQ_Kit</v>
      </c>
      <c r="BD18" s="45" t="s">
        <v>823</v>
      </c>
      <c r="BE18" s="45" t="b">
        <f t="shared" si="5"/>
        <v>1</v>
      </c>
      <c r="BF18" s="45" t="s">
        <v>823</v>
      </c>
      <c r="BG18" s="45" t="s">
        <v>823</v>
      </c>
      <c r="BM18" s="51" t="s">
        <v>824</v>
      </c>
      <c r="BN18" s="45" t="s">
        <v>825</v>
      </c>
      <c r="BO18" s="51" t="s">
        <v>825</v>
      </c>
      <c r="BP18" s="54" t="s">
        <v>825</v>
      </c>
      <c r="BQ18" s="45" t="b">
        <f t="shared" si="2"/>
        <v>1</v>
      </c>
      <c r="BR18" s="47" t="s">
        <v>825</v>
      </c>
      <c r="BS18" s="45" t="b">
        <f t="shared" si="6"/>
        <v>1</v>
      </c>
      <c r="BX18" s="45" t="s">
        <v>395</v>
      </c>
      <c r="BZ18" s="45" t="str">
        <f t="shared" si="10"/>
        <v>FinalPool_LS_Bioanalyzer_Date</v>
      </c>
      <c r="CA18" s="47" t="s">
        <v>826</v>
      </c>
      <c r="CI18" s="45" t="s">
        <v>827</v>
      </c>
      <c r="CJ18" s="45" t="s">
        <v>828</v>
      </c>
      <c r="CK18" s="45" t="str">
        <f>$CM$3&amp;"_"&amp;CN$4&amp;"_"&amp;CO$3&amp;"_"&amp;CQ17</f>
        <v>Sequencing_FCL_Pool_Total_dilution_volume_uL</v>
      </c>
      <c r="CO18" s="48"/>
      <c r="CP18" s="48"/>
      <c r="CQ18" s="47" t="s">
        <v>829</v>
      </c>
      <c r="CR18" s="48"/>
    </row>
    <row r="19" spans="1:96" x14ac:dyDescent="0.35">
      <c r="C19" s="45" t="s">
        <v>503</v>
      </c>
      <c r="E19" s="45" t="s">
        <v>817</v>
      </c>
      <c r="F19" s="45" t="s">
        <v>818</v>
      </c>
      <c r="G19" s="45" t="s">
        <v>830</v>
      </c>
      <c r="H19" s="45" t="s">
        <v>831</v>
      </c>
      <c r="I19" s="45" t="s">
        <v>832</v>
      </c>
      <c r="J19" s="45" t="s">
        <v>833</v>
      </c>
      <c r="N19" s="45" t="s">
        <v>78</v>
      </c>
      <c r="S19" s="45" t="s">
        <v>834</v>
      </c>
      <c r="W19" s="45" t="s">
        <v>575</v>
      </c>
      <c r="AC19" s="55" t="s">
        <v>835</v>
      </c>
      <c r="AR19" s="45" t="s">
        <v>836</v>
      </c>
      <c r="AS19" s="45" t="s">
        <v>837</v>
      </c>
      <c r="AT19" s="45" t="str">
        <f t="shared" si="8"/>
        <v>UP_ILQ_Volume_uL</v>
      </c>
      <c r="AU19" s="47" t="s">
        <v>837</v>
      </c>
      <c r="AV19" s="47"/>
      <c r="AZ19" s="45" t="s">
        <v>670</v>
      </c>
      <c r="BA19" s="45" t="s">
        <v>401</v>
      </c>
      <c r="BB19" s="45" t="s">
        <v>838</v>
      </c>
      <c r="BC19" s="45" t="str">
        <f t="shared" si="9"/>
        <v>DSC_PDQ_Instrument</v>
      </c>
      <c r="BD19" s="45" t="s">
        <v>838</v>
      </c>
      <c r="BE19" s="45" t="b">
        <f t="shared" si="5"/>
        <v>1</v>
      </c>
      <c r="BF19" s="45" t="s">
        <v>838</v>
      </c>
      <c r="BG19" s="45" t="s">
        <v>838</v>
      </c>
      <c r="BM19" s="51" t="s">
        <v>839</v>
      </c>
      <c r="BN19" s="45" t="s">
        <v>840</v>
      </c>
      <c r="BO19" s="45" t="s">
        <v>840</v>
      </c>
      <c r="BP19" s="45" t="s">
        <v>840</v>
      </c>
      <c r="BQ19" s="45" t="b">
        <f t="shared" si="2"/>
        <v>1</v>
      </c>
      <c r="BR19" s="47" t="s">
        <v>840</v>
      </c>
      <c r="BS19" s="45" t="b">
        <f t="shared" si="6"/>
        <v>1</v>
      </c>
      <c r="BX19" s="45" t="s">
        <v>400</v>
      </c>
      <c r="BZ19" s="45" t="str">
        <f t="shared" si="10"/>
        <v>FinalPool_LS_Bioanalyzer_File</v>
      </c>
      <c r="CA19" s="47" t="s">
        <v>841</v>
      </c>
      <c r="CI19" s="45" t="s">
        <v>842</v>
      </c>
      <c r="CJ19" s="45" t="s">
        <v>843</v>
      </c>
      <c r="CK19" s="45" t="str">
        <f>$CM$3&amp;"_"&amp;CN$4&amp;"_"&amp;CO$3&amp;"_"&amp;CQ18</f>
        <v>Sequencing_FCL_Pool_Denatured_DNA_volume_uL</v>
      </c>
      <c r="CO19" s="48"/>
      <c r="CP19" s="48"/>
      <c r="CQ19" s="47" t="s">
        <v>844</v>
      </c>
      <c r="CR19" s="48"/>
    </row>
    <row r="20" spans="1:96" x14ac:dyDescent="0.35">
      <c r="A20" s="44" t="s">
        <v>1992</v>
      </c>
      <c r="C20" s="45" t="s">
        <v>534</v>
      </c>
      <c r="E20" s="45" t="s">
        <v>832</v>
      </c>
      <c r="F20" s="45" t="s">
        <v>833</v>
      </c>
      <c r="G20" s="45" t="s">
        <v>845</v>
      </c>
      <c r="H20" s="45" t="s">
        <v>846</v>
      </c>
      <c r="I20" s="45" t="s">
        <v>847</v>
      </c>
      <c r="J20" s="45" t="s">
        <v>848</v>
      </c>
      <c r="N20" s="45" t="s">
        <v>504</v>
      </c>
      <c r="S20" s="45" t="s">
        <v>850</v>
      </c>
      <c r="AC20" s="55" t="s">
        <v>851</v>
      </c>
      <c r="AR20" s="45" t="s">
        <v>405</v>
      </c>
      <c r="AS20" s="45" t="str">
        <f>AU20</f>
        <v>Intake Library Quantitation Reps</v>
      </c>
      <c r="AT20" s="45" t="str">
        <f t="shared" si="8"/>
        <v>UP_ILQ_Reps</v>
      </c>
      <c r="AU20" s="47" t="s">
        <v>852</v>
      </c>
      <c r="AV20" s="47"/>
      <c r="AZ20" s="45" t="s">
        <v>691</v>
      </c>
      <c r="BA20" s="45" t="s">
        <v>403</v>
      </c>
      <c r="BB20" s="45" t="s">
        <v>853</v>
      </c>
      <c r="BC20" s="45" t="str">
        <f t="shared" si="9"/>
        <v>DSC_PDQ_Dilution_factor</v>
      </c>
      <c r="BD20" s="45" t="s">
        <v>853</v>
      </c>
      <c r="BE20" s="45" t="b">
        <f t="shared" si="5"/>
        <v>1</v>
      </c>
      <c r="BF20" s="45" t="s">
        <v>854</v>
      </c>
      <c r="BG20" s="45" t="s">
        <v>854</v>
      </c>
      <c r="BM20" s="51" t="s">
        <v>855</v>
      </c>
      <c r="BN20" s="45" t="s">
        <v>856</v>
      </c>
      <c r="BO20" s="45" t="s">
        <v>856</v>
      </c>
      <c r="BP20" s="45" t="s">
        <v>856</v>
      </c>
      <c r="BQ20" s="45" t="b">
        <f t="shared" si="2"/>
        <v>1</v>
      </c>
      <c r="BR20" s="47" t="s">
        <v>856</v>
      </c>
      <c r="BS20" s="45" t="b">
        <f t="shared" si="6"/>
        <v>1</v>
      </c>
      <c r="BX20" s="45" t="s">
        <v>403</v>
      </c>
      <c r="BZ20" s="45" t="str">
        <f t="shared" si="10"/>
        <v>FinalPool_LS_Bioanalyzer_Dilution_factor</v>
      </c>
      <c r="CA20" s="47" t="s">
        <v>857</v>
      </c>
      <c r="CI20" s="45" t="s">
        <v>858</v>
      </c>
      <c r="CJ20" s="45" t="s">
        <v>859</v>
      </c>
      <c r="CK20" s="45" t="str">
        <f>$CM$3&amp;"_"&amp;CN$4&amp;"_"&amp;CO$4&amp;"_"&amp;CQ19</f>
        <v>Sequencing_FCL_Sample_Proportional_Mass</v>
      </c>
      <c r="CO20" s="48"/>
      <c r="CP20" s="48"/>
      <c r="CQ20" s="47" t="s">
        <v>860</v>
      </c>
      <c r="CR20" s="48"/>
    </row>
    <row r="21" spans="1:96" x14ac:dyDescent="0.35">
      <c r="A21" s="45" t="s">
        <v>78</v>
      </c>
      <c r="B21" s="331" t="s">
        <v>1075</v>
      </c>
      <c r="C21" s="45" t="s">
        <v>569</v>
      </c>
      <c r="E21" s="45" t="s">
        <v>847</v>
      </c>
      <c r="F21" s="45" t="s">
        <v>848</v>
      </c>
      <c r="G21" s="45" t="s">
        <v>861</v>
      </c>
      <c r="H21" s="45" t="s">
        <v>862</v>
      </c>
      <c r="I21" s="45" t="s">
        <v>863</v>
      </c>
      <c r="J21" s="45" t="s">
        <v>864</v>
      </c>
      <c r="N21" s="45" t="s">
        <v>535</v>
      </c>
      <c r="AC21" s="45" t="s">
        <v>865</v>
      </c>
      <c r="AR21" s="45" t="s">
        <v>866</v>
      </c>
      <c r="AS21" s="45" t="str">
        <f>AU21</f>
        <v>Intake Library Quantitation Reads/Rep</v>
      </c>
      <c r="AT21" s="45" t="str">
        <f t="shared" si="8"/>
        <v>UP_ILQ_Reads_perRep</v>
      </c>
      <c r="AU21" s="47" t="s">
        <v>867</v>
      </c>
      <c r="AV21" s="47"/>
      <c r="BA21" s="45" t="s">
        <v>836</v>
      </c>
      <c r="BB21" s="45" t="s">
        <v>868</v>
      </c>
      <c r="BC21" s="45" t="str">
        <f t="shared" si="9"/>
        <v>DSC_PDQ_Volume_uL</v>
      </c>
      <c r="BD21" s="45" t="s">
        <v>868</v>
      </c>
      <c r="BE21" s="45" t="b">
        <f t="shared" si="5"/>
        <v>1</v>
      </c>
      <c r="BF21" s="45" t="s">
        <v>868</v>
      </c>
      <c r="BG21" s="45" t="s">
        <v>868</v>
      </c>
      <c r="BM21" s="51" t="s">
        <v>869</v>
      </c>
      <c r="BN21" s="45" t="s">
        <v>870</v>
      </c>
      <c r="BO21" s="45" t="s">
        <v>870</v>
      </c>
      <c r="BP21" s="45" t="s">
        <v>870</v>
      </c>
      <c r="BQ21" s="45" t="b">
        <f t="shared" si="2"/>
        <v>1</v>
      </c>
      <c r="BR21" s="47" t="s">
        <v>870</v>
      </c>
      <c r="BS21" s="45" t="b">
        <f t="shared" si="6"/>
        <v>1</v>
      </c>
      <c r="BX21" s="45" t="s">
        <v>402</v>
      </c>
      <c r="BZ21" s="45" t="str">
        <f t="shared" si="10"/>
        <v>FinalPool_LS_Bioanalyzer_Kit</v>
      </c>
      <c r="CA21" s="47" t="s">
        <v>871</v>
      </c>
      <c r="CI21" s="45" t="s">
        <v>872</v>
      </c>
      <c r="CJ21" s="45" t="s">
        <v>873</v>
      </c>
      <c r="CK21" s="45" t="str">
        <f>$CM$3&amp;"_"&amp;CN$4&amp;"_"&amp;CO$4&amp;"_"&amp;CQ20</f>
        <v>Sequencing_FCL_Sample_Percent_Lane</v>
      </c>
      <c r="CO21" s="56"/>
      <c r="CP21" s="56"/>
      <c r="CQ21" s="47" t="s">
        <v>874</v>
      </c>
      <c r="CR21" s="56"/>
    </row>
    <row r="22" spans="1:96" x14ac:dyDescent="0.35">
      <c r="A22" s="45" t="s">
        <v>1940</v>
      </c>
      <c r="B22" s="45" t="s">
        <v>78</v>
      </c>
      <c r="C22" s="45" t="s">
        <v>462</v>
      </c>
      <c r="E22" s="45" t="s">
        <v>875</v>
      </c>
      <c r="F22" s="45" t="s">
        <v>876</v>
      </c>
      <c r="G22" s="45" t="s">
        <v>877</v>
      </c>
      <c r="H22" s="45" t="s">
        <v>878</v>
      </c>
      <c r="I22" s="45" t="s">
        <v>879</v>
      </c>
      <c r="J22" s="45" t="s">
        <v>880</v>
      </c>
      <c r="N22" s="45" t="s">
        <v>881</v>
      </c>
      <c r="AC22" s="45" t="s">
        <v>882</v>
      </c>
      <c r="AR22" s="45" t="s">
        <v>883</v>
      </c>
      <c r="AS22" s="45" t="s">
        <v>884</v>
      </c>
      <c r="AT22" s="45" t="str">
        <f>AQ$4&amp;"_"&amp;AQ$7&amp;"_"&amp;AR22</f>
        <v>UP_ILQ_nguL_AVG</v>
      </c>
      <c r="AU22" s="47" t="s">
        <v>884</v>
      </c>
      <c r="AV22" s="47"/>
      <c r="BA22" s="45" t="s">
        <v>405</v>
      </c>
      <c r="BB22" s="45" t="s">
        <v>885</v>
      </c>
      <c r="BC22" s="45" t="str">
        <f t="shared" si="9"/>
        <v>DSC_PDQ_Reps</v>
      </c>
      <c r="BD22" s="45" t="s">
        <v>885</v>
      </c>
      <c r="BE22" s="45" t="b">
        <f t="shared" si="5"/>
        <v>1</v>
      </c>
      <c r="BF22" s="45" t="s">
        <v>885</v>
      </c>
      <c r="BG22" s="45" t="s">
        <v>885</v>
      </c>
      <c r="BM22" s="51" t="s">
        <v>886</v>
      </c>
      <c r="BN22" s="45" t="s">
        <v>887</v>
      </c>
      <c r="BO22" s="45" t="s">
        <v>887</v>
      </c>
      <c r="BP22" s="45" t="s">
        <v>887</v>
      </c>
      <c r="BQ22" s="45" t="b">
        <f t="shared" si="2"/>
        <v>1</v>
      </c>
      <c r="BR22" s="47" t="s">
        <v>887</v>
      </c>
      <c r="BS22" s="45" t="b">
        <f t="shared" si="6"/>
        <v>1</v>
      </c>
      <c r="BX22" s="45" t="s">
        <v>401</v>
      </c>
      <c r="BZ22" s="45" t="str">
        <f t="shared" si="10"/>
        <v>FinalPool_LS_Bioanalyzer_Instrument</v>
      </c>
      <c r="CA22" s="47" t="s">
        <v>888</v>
      </c>
      <c r="CI22" s="45" t="s">
        <v>889</v>
      </c>
      <c r="CJ22" s="45" t="s">
        <v>890</v>
      </c>
      <c r="CK22" s="45" t="str">
        <f>$CM$3&amp;"_"&amp;CN$4&amp;"_"&amp;CO$4&amp;"_"&amp;CQ21</f>
        <v>Sequencing_FCL_Sample_Volume_uL_used</v>
      </c>
      <c r="CO22" s="56"/>
      <c r="CP22" s="56"/>
      <c r="CQ22" s="47" t="s">
        <v>891</v>
      </c>
      <c r="CR22" s="56"/>
    </row>
    <row r="23" spans="1:96" x14ac:dyDescent="0.35">
      <c r="A23" s="45" t="s">
        <v>1941</v>
      </c>
      <c r="B23" s="45" t="s">
        <v>1974</v>
      </c>
      <c r="C23" s="45" t="s">
        <v>460</v>
      </c>
      <c r="E23" s="45" t="s">
        <v>863</v>
      </c>
      <c r="F23" s="45" t="s">
        <v>864</v>
      </c>
      <c r="G23" s="45" t="s">
        <v>892</v>
      </c>
      <c r="H23" s="45" t="s">
        <v>893</v>
      </c>
      <c r="I23" s="45" t="s">
        <v>894</v>
      </c>
      <c r="J23" s="45" t="s">
        <v>894</v>
      </c>
      <c r="N23" s="45" t="s">
        <v>505</v>
      </c>
      <c r="V23" s="42" t="s">
        <v>895</v>
      </c>
      <c r="W23" s="42" t="s">
        <v>896</v>
      </c>
      <c r="AC23" s="45" t="s">
        <v>897</v>
      </c>
      <c r="AR23" s="45" t="s">
        <v>898</v>
      </c>
      <c r="AS23" s="45" t="s">
        <v>899</v>
      </c>
      <c r="AT23" s="45" t="str">
        <f>AQ$4&amp;"_"&amp;AQ$7&amp;"_"&amp;AR23</f>
        <v>UP_ILQ_nguL_MIN</v>
      </c>
      <c r="AU23" s="47" t="s">
        <v>899</v>
      </c>
      <c r="AV23" s="47"/>
      <c r="BA23" s="45" t="s">
        <v>866</v>
      </c>
      <c r="BB23" s="45" t="s">
        <v>900</v>
      </c>
      <c r="BC23" s="45" t="str">
        <f t="shared" si="9"/>
        <v>DSC_PDQ_Reads_perRep</v>
      </c>
      <c r="BD23" s="45" t="s">
        <v>900</v>
      </c>
      <c r="BE23" s="45" t="b">
        <f t="shared" si="5"/>
        <v>1</v>
      </c>
      <c r="BF23" s="45" t="s">
        <v>900</v>
      </c>
      <c r="BG23" s="45" t="s">
        <v>900</v>
      </c>
      <c r="BM23" s="51" t="s">
        <v>901</v>
      </c>
      <c r="BN23" s="45" t="s">
        <v>902</v>
      </c>
      <c r="BO23" s="45" t="s">
        <v>902</v>
      </c>
      <c r="BP23" s="45" t="s">
        <v>902</v>
      </c>
      <c r="BQ23" s="45" t="b">
        <f t="shared" si="2"/>
        <v>1</v>
      </c>
      <c r="BR23" s="47" t="s">
        <v>902</v>
      </c>
      <c r="BS23" s="45" t="b">
        <f t="shared" si="6"/>
        <v>1</v>
      </c>
      <c r="BX23" s="45" t="s">
        <v>676</v>
      </c>
      <c r="BZ23" s="45" t="str">
        <f t="shared" si="10"/>
        <v>FinalPool_LS_Bioanalyzer_From_bp</v>
      </c>
      <c r="CA23" s="47" t="s">
        <v>903</v>
      </c>
      <c r="CI23" s="45" t="s">
        <v>904</v>
      </c>
      <c r="CJ23" s="45" t="s">
        <v>905</v>
      </c>
      <c r="CK23" s="45" t="str">
        <f>$CM$3&amp;"_"&amp;CN$4&amp;"_"&amp;CO$5&amp;"_"&amp;CQ19</f>
        <v>Sequencing_FCL_PhiX_Proportional_Mass</v>
      </c>
      <c r="CO23" s="56"/>
      <c r="CP23" s="56"/>
      <c r="CQ23" s="47" t="s">
        <v>906</v>
      </c>
      <c r="CR23" s="56"/>
    </row>
    <row r="24" spans="1:96" x14ac:dyDescent="0.35">
      <c r="C24" s="45" t="s">
        <v>463</v>
      </c>
      <c r="E24" s="45" t="s">
        <v>879</v>
      </c>
      <c r="F24" s="45" t="s">
        <v>907</v>
      </c>
      <c r="G24" s="45" t="s">
        <v>908</v>
      </c>
      <c r="H24" s="45" t="s">
        <v>909</v>
      </c>
      <c r="I24" s="45" t="s">
        <v>910</v>
      </c>
      <c r="J24" s="45" t="s">
        <v>911</v>
      </c>
      <c r="N24" s="45" t="s">
        <v>536</v>
      </c>
      <c r="V24" s="45" t="s">
        <v>78</v>
      </c>
      <c r="W24" s="45" t="s">
        <v>78</v>
      </c>
      <c r="AC24" s="45" t="s">
        <v>912</v>
      </c>
      <c r="AR24" s="45" t="s">
        <v>913</v>
      </c>
      <c r="AS24" s="45" t="s">
        <v>914</v>
      </c>
      <c r="AT24" s="45" t="str">
        <f>AQ$4&amp;"_"&amp;AQ$7&amp;"_"&amp;AR24</f>
        <v>UP_ILQ_nguL_MAX</v>
      </c>
      <c r="AU24" s="47" t="s">
        <v>914</v>
      </c>
      <c r="AV24" s="47"/>
      <c r="BA24" s="45" t="s">
        <v>883</v>
      </c>
      <c r="BB24" s="45" t="s">
        <v>915</v>
      </c>
      <c r="BC24" s="45" t="str">
        <f t="shared" si="9"/>
        <v>DSC_PDQ_nguL_AVG</v>
      </c>
      <c r="BD24" s="45" t="s">
        <v>915</v>
      </c>
      <c r="BE24" s="45" t="b">
        <f t="shared" si="5"/>
        <v>1</v>
      </c>
      <c r="BF24" s="45" t="s">
        <v>915</v>
      </c>
      <c r="BG24" s="45" t="s">
        <v>915</v>
      </c>
      <c r="BM24" s="51" t="s">
        <v>916</v>
      </c>
      <c r="BN24" s="45" t="s">
        <v>917</v>
      </c>
      <c r="BO24" s="45" t="s">
        <v>917</v>
      </c>
      <c r="BP24" s="45" t="s">
        <v>917</v>
      </c>
      <c r="BQ24" s="45" t="b">
        <f t="shared" si="2"/>
        <v>1</v>
      </c>
      <c r="BR24" s="47" t="s">
        <v>917</v>
      </c>
      <c r="BS24" s="45" t="b">
        <f t="shared" si="6"/>
        <v>1</v>
      </c>
      <c r="BX24" s="45" t="s">
        <v>696</v>
      </c>
      <c r="BZ24" s="45" t="str">
        <f t="shared" si="10"/>
        <v>FinalPool_LS_Bioanalyzer_To_bp</v>
      </c>
      <c r="CA24" s="47" t="s">
        <v>918</v>
      </c>
      <c r="CI24" s="45" t="s">
        <v>919</v>
      </c>
      <c r="CJ24" s="45" t="s">
        <v>920</v>
      </c>
      <c r="CK24" s="45" t="str">
        <f>$CM$3&amp;"_"&amp;CN$4&amp;"_"&amp;CO$5&amp;"_"&amp;CQ20</f>
        <v>Sequencing_FCL_PhiX_Percent_Lane</v>
      </c>
      <c r="CO24" s="56"/>
      <c r="CP24" s="56"/>
      <c r="CQ24" s="47" t="s">
        <v>921</v>
      </c>
      <c r="CR24" s="56"/>
    </row>
    <row r="25" spans="1:96" x14ac:dyDescent="0.35">
      <c r="A25" s="44" t="s">
        <v>1935</v>
      </c>
      <c r="C25" s="45" t="s">
        <v>461</v>
      </c>
      <c r="E25" s="45" t="s">
        <v>894</v>
      </c>
      <c r="F25" s="45" t="s">
        <v>894</v>
      </c>
      <c r="G25" s="45" t="s">
        <v>922</v>
      </c>
      <c r="H25" s="45" t="s">
        <v>923</v>
      </c>
      <c r="I25" s="45" t="s">
        <v>924</v>
      </c>
      <c r="J25" s="45" t="s">
        <v>925</v>
      </c>
      <c r="V25" s="45" t="s">
        <v>926</v>
      </c>
      <c r="W25" s="45" t="s">
        <v>158</v>
      </c>
      <c r="AC25" s="55" t="s">
        <v>927</v>
      </c>
      <c r="AR25" s="45" t="s">
        <v>928</v>
      </c>
      <c r="AS25" s="45" t="s">
        <v>929</v>
      </c>
      <c r="AT25" s="45" t="str">
        <f>AQ$4&amp;"_"&amp;AQ$7&amp;"_"&amp;AR25</f>
        <v>UP_ILQ_nguL_MEDIAN</v>
      </c>
      <c r="AU25" s="47" t="s">
        <v>929</v>
      </c>
      <c r="AV25" s="47"/>
      <c r="BA25" s="45" t="s">
        <v>898</v>
      </c>
      <c r="BB25" s="45" t="s">
        <v>930</v>
      </c>
      <c r="BC25" s="45" t="str">
        <f t="shared" si="9"/>
        <v>DSC_PDQ_nguL_MIN</v>
      </c>
      <c r="BD25" s="45" t="s">
        <v>930</v>
      </c>
      <c r="BE25" s="45" t="b">
        <f t="shared" si="5"/>
        <v>1</v>
      </c>
      <c r="BF25" s="45" t="s">
        <v>930</v>
      </c>
      <c r="BG25" s="45" t="s">
        <v>930</v>
      </c>
      <c r="BM25" s="51" t="s">
        <v>931</v>
      </c>
      <c r="BN25" s="45" t="s">
        <v>932</v>
      </c>
      <c r="BO25" s="45" t="s">
        <v>932</v>
      </c>
      <c r="BP25" s="45" t="s">
        <v>932</v>
      </c>
      <c r="BQ25" s="45" t="b">
        <f t="shared" si="2"/>
        <v>1</v>
      </c>
      <c r="BR25" s="47" t="s">
        <v>932</v>
      </c>
      <c r="BS25" s="45" t="b">
        <f t="shared" si="6"/>
        <v>1</v>
      </c>
      <c r="BX25" s="45" t="s">
        <v>544</v>
      </c>
      <c r="BZ25" s="45" t="str">
        <f t="shared" si="10"/>
        <v>FinalPool_LS_Bioanalyzer_Corr_Area</v>
      </c>
      <c r="CA25" s="47" t="s">
        <v>933</v>
      </c>
      <c r="CI25" s="45" t="s">
        <v>934</v>
      </c>
      <c r="CJ25" s="45" t="s">
        <v>935</v>
      </c>
      <c r="CK25" s="45" t="str">
        <f>$CM$3&amp;"_"&amp;CN$4&amp;"_"&amp;CO$5&amp;"_"&amp;CQ21</f>
        <v>Sequencing_FCL_PhiX_Volume_uL_used</v>
      </c>
      <c r="CO25" s="56"/>
      <c r="CP25" s="56"/>
      <c r="CQ25" s="47" t="s">
        <v>936</v>
      </c>
      <c r="CR25" s="56"/>
    </row>
    <row r="26" spans="1:96" x14ac:dyDescent="0.35">
      <c r="A26" s="45" t="s">
        <v>78</v>
      </c>
      <c r="B26" s="331" t="s">
        <v>598</v>
      </c>
      <c r="C26" s="45" t="s">
        <v>459</v>
      </c>
      <c r="E26" s="45" t="s">
        <v>937</v>
      </c>
      <c r="F26" s="45" t="s">
        <v>938</v>
      </c>
      <c r="G26" s="45" t="s">
        <v>939</v>
      </c>
      <c r="H26" s="45" t="s">
        <v>940</v>
      </c>
      <c r="I26" s="45" t="s">
        <v>941</v>
      </c>
      <c r="J26" s="45" t="s">
        <v>942</v>
      </c>
      <c r="V26" s="45" t="s">
        <v>943</v>
      </c>
      <c r="W26" s="45" t="s">
        <v>944</v>
      </c>
      <c r="AC26" s="45" t="s">
        <v>945</v>
      </c>
      <c r="AE26" s="45" t="s">
        <v>946</v>
      </c>
      <c r="AR26" s="45" t="s">
        <v>947</v>
      </c>
      <c r="AS26" s="45" t="s">
        <v>948</v>
      </c>
      <c r="AT26" s="45" t="str">
        <f>AQ$4&amp;"_"&amp;AQ$7&amp;"_"&amp;AR26</f>
        <v>UP_ILQ_nguL_CV</v>
      </c>
      <c r="AU26" s="47" t="s">
        <v>948</v>
      </c>
      <c r="AV26" s="47"/>
      <c r="BA26" s="45" t="s">
        <v>913</v>
      </c>
      <c r="BB26" s="45" t="s">
        <v>949</v>
      </c>
      <c r="BC26" s="45" t="str">
        <f t="shared" si="9"/>
        <v>DSC_PDQ_nguL_MAX</v>
      </c>
      <c r="BD26" s="45" t="s">
        <v>949</v>
      </c>
      <c r="BE26" s="45" t="b">
        <f t="shared" si="5"/>
        <v>1</v>
      </c>
      <c r="BF26" s="45" t="s">
        <v>949</v>
      </c>
      <c r="BG26" s="45" t="s">
        <v>949</v>
      </c>
      <c r="BM26" s="51" t="s">
        <v>950</v>
      </c>
      <c r="BN26" s="45" t="s">
        <v>951</v>
      </c>
      <c r="BO26" s="45" t="s">
        <v>951</v>
      </c>
      <c r="BP26" s="45" t="s">
        <v>951</v>
      </c>
      <c r="BQ26" s="45" t="b">
        <f t="shared" si="2"/>
        <v>1</v>
      </c>
      <c r="BR26" s="47" t="s">
        <v>951</v>
      </c>
      <c r="BS26" s="45" t="b">
        <f t="shared" si="6"/>
        <v>1</v>
      </c>
      <c r="BX26" s="45" t="s">
        <v>775</v>
      </c>
      <c r="BZ26" s="45" t="str">
        <f t="shared" si="10"/>
        <v>FinalPool_LS_Bioanalyzer_Percent_of_Total</v>
      </c>
      <c r="CA26" s="47" t="s">
        <v>952</v>
      </c>
      <c r="CI26" s="45" t="s">
        <v>953</v>
      </c>
      <c r="CJ26" s="45" t="s">
        <v>954</v>
      </c>
      <c r="CK26" s="45" t="str">
        <f t="shared" ref="CK26:CK55" si="11">$CM$3&amp;"_"&amp;CN$5&amp;"_"&amp;CO$7&amp;"_"&amp;CQ22</f>
        <v>Sequencing_SAV_RS_Total_Yield_Gbp</v>
      </c>
      <c r="CO26" s="56"/>
      <c r="CP26" s="56"/>
      <c r="CQ26" s="47" t="s">
        <v>955</v>
      </c>
      <c r="CR26" s="56"/>
    </row>
    <row r="27" spans="1:96" x14ac:dyDescent="0.35">
      <c r="A27" s="45" t="s">
        <v>1940</v>
      </c>
      <c r="B27" s="45" t="s">
        <v>78</v>
      </c>
      <c r="C27" s="45" t="s">
        <v>458</v>
      </c>
      <c r="E27" s="45" t="s">
        <v>910</v>
      </c>
      <c r="F27" s="45" t="s">
        <v>911</v>
      </c>
      <c r="G27" s="45" t="s">
        <v>956</v>
      </c>
      <c r="H27" s="45" t="s">
        <v>957</v>
      </c>
      <c r="I27" s="45" t="s">
        <v>500</v>
      </c>
      <c r="J27" s="45" t="s">
        <v>501</v>
      </c>
      <c r="L27" s="198"/>
      <c r="W27" s="45" t="s">
        <v>958</v>
      </c>
      <c r="AC27" s="45" t="s">
        <v>959</v>
      </c>
      <c r="AR27" s="45" t="s">
        <v>960</v>
      </c>
      <c r="AS27" s="45" t="str">
        <f t="shared" ref="AS27:AS41" si="12">AU27</f>
        <v>Intake Library Quantitation ng AVG</v>
      </c>
      <c r="AT27" s="45" t="str">
        <f t="shared" ref="AT27:AT31" si="13">AQ$4&amp;"_"&amp;AQ$7&amp;"_"&amp;AR27</f>
        <v>UP_ILQ_ng_AVG</v>
      </c>
      <c r="AU27" s="47" t="s">
        <v>961</v>
      </c>
      <c r="AV27" s="47"/>
      <c r="BA27" s="45" t="s">
        <v>928</v>
      </c>
      <c r="BB27" s="45" t="s">
        <v>962</v>
      </c>
      <c r="BC27" s="45" t="str">
        <f t="shared" si="9"/>
        <v>DSC_PDQ_nguL_MEDIAN</v>
      </c>
      <c r="BD27" s="45" t="s">
        <v>962</v>
      </c>
      <c r="BE27" s="45" t="b">
        <f t="shared" si="5"/>
        <v>1</v>
      </c>
      <c r="BF27" s="45" t="s">
        <v>962</v>
      </c>
      <c r="BG27" s="45" t="s">
        <v>962</v>
      </c>
      <c r="BM27" s="51" t="s">
        <v>963</v>
      </c>
      <c r="BN27" s="45" t="s">
        <v>964</v>
      </c>
      <c r="BO27" s="45" t="s">
        <v>964</v>
      </c>
      <c r="BP27" s="45" t="s">
        <v>964</v>
      </c>
      <c r="BQ27" s="45" t="b">
        <f t="shared" si="2"/>
        <v>1</v>
      </c>
      <c r="BR27" s="47" t="s">
        <v>964</v>
      </c>
      <c r="BS27" s="45" t="b">
        <f t="shared" si="6"/>
        <v>1</v>
      </c>
      <c r="BX27" s="45" t="s">
        <v>718</v>
      </c>
      <c r="BZ27" s="45" t="str">
        <f t="shared" si="10"/>
        <v>FinalPool_LS_Bioanalyzer_Average_Size_bp</v>
      </c>
      <c r="CA27" s="47" t="s">
        <v>965</v>
      </c>
      <c r="CI27" s="45" t="s">
        <v>966</v>
      </c>
      <c r="CJ27" s="45" t="s">
        <v>967</v>
      </c>
      <c r="CK27" s="45" t="str">
        <f t="shared" si="11"/>
        <v>Sequencing_SAV_RS_Non-Indexed_Total_Yield_Gbp</v>
      </c>
      <c r="CO27" s="48"/>
      <c r="CP27" s="48"/>
      <c r="CQ27" s="47" t="s">
        <v>968</v>
      </c>
      <c r="CR27" s="48"/>
    </row>
    <row r="28" spans="1:96" ht="16" customHeight="1" x14ac:dyDescent="0.35">
      <c r="A28" s="45" t="s">
        <v>1941</v>
      </c>
      <c r="B28" s="45" t="s">
        <v>1975</v>
      </c>
      <c r="C28" s="45" t="s">
        <v>727</v>
      </c>
      <c r="E28" s="45" t="s">
        <v>924</v>
      </c>
      <c r="F28" s="45" t="s">
        <v>925</v>
      </c>
      <c r="G28" s="45" t="s">
        <v>969</v>
      </c>
      <c r="H28" s="45" t="s">
        <v>970</v>
      </c>
      <c r="I28" s="45" t="s">
        <v>530</v>
      </c>
      <c r="J28" s="45" t="s">
        <v>531</v>
      </c>
      <c r="AC28" s="45" t="s">
        <v>971</v>
      </c>
      <c r="AR28" s="45" t="s">
        <v>972</v>
      </c>
      <c r="AS28" s="45" t="str">
        <f t="shared" si="12"/>
        <v>Intake Library Quantitation ng MIN</v>
      </c>
      <c r="AT28" s="45" t="str">
        <f t="shared" si="13"/>
        <v>UP_ILQ_ng_MIN</v>
      </c>
      <c r="AU28" s="47" t="s">
        <v>973</v>
      </c>
      <c r="AV28" s="47"/>
      <c r="BA28" s="45" t="s">
        <v>947</v>
      </c>
      <c r="BB28" s="45" t="s">
        <v>974</v>
      </c>
      <c r="BC28" s="45" t="str">
        <f t="shared" si="9"/>
        <v>DSC_PDQ_nguL_CV</v>
      </c>
      <c r="BD28" s="45" t="s">
        <v>974</v>
      </c>
      <c r="BE28" s="45" t="b">
        <f t="shared" si="5"/>
        <v>1</v>
      </c>
      <c r="BF28" s="45" t="s">
        <v>974</v>
      </c>
      <c r="BG28" s="45" t="s">
        <v>974</v>
      </c>
      <c r="BM28" s="51" t="s">
        <v>975</v>
      </c>
      <c r="BN28" s="45" t="s">
        <v>976</v>
      </c>
      <c r="BO28" s="45" t="s">
        <v>976</v>
      </c>
      <c r="BP28" s="45" t="s">
        <v>976</v>
      </c>
      <c r="BQ28" s="45" t="b">
        <f t="shared" si="2"/>
        <v>1</v>
      </c>
      <c r="BR28" s="47" t="s">
        <v>976</v>
      </c>
      <c r="BS28" s="45" t="b">
        <f t="shared" si="6"/>
        <v>1</v>
      </c>
      <c r="BX28" s="45" t="s">
        <v>977</v>
      </c>
      <c r="BZ28" s="45" t="str">
        <f t="shared" si="10"/>
        <v>FinalPool_LS_Bioanalyzer_Size_distribution_CV_bp</v>
      </c>
      <c r="CA28" s="47" t="s">
        <v>978</v>
      </c>
      <c r="CI28" s="45" t="s">
        <v>979</v>
      </c>
      <c r="CJ28" s="45" t="s">
        <v>980</v>
      </c>
      <c r="CK28" s="45" t="str">
        <f t="shared" si="11"/>
        <v>Sequencing_SAV_RS_Aligned_Percent</v>
      </c>
      <c r="CO28" s="48"/>
      <c r="CP28" s="48"/>
      <c r="CQ28" s="47" t="s">
        <v>981</v>
      </c>
      <c r="CR28" s="48"/>
    </row>
    <row r="29" spans="1:96" x14ac:dyDescent="0.35">
      <c r="C29" s="45" t="s">
        <v>748</v>
      </c>
      <c r="E29" s="45" t="s">
        <v>941</v>
      </c>
      <c r="F29" s="45" t="s">
        <v>942</v>
      </c>
      <c r="G29" s="45" t="s">
        <v>982</v>
      </c>
      <c r="H29" s="45" t="s">
        <v>983</v>
      </c>
      <c r="I29" s="45" t="s">
        <v>565</v>
      </c>
      <c r="J29" s="45" t="s">
        <v>566</v>
      </c>
      <c r="N29" s="45" t="s">
        <v>984</v>
      </c>
      <c r="V29" s="42" t="s">
        <v>985</v>
      </c>
      <c r="AC29" s="45" t="s">
        <v>986</v>
      </c>
      <c r="AR29" s="45" t="s">
        <v>987</v>
      </c>
      <c r="AS29" s="45" t="str">
        <f t="shared" si="12"/>
        <v>Intake Library Quantitation ng MAX</v>
      </c>
      <c r="AT29" s="45" t="str">
        <f t="shared" si="13"/>
        <v>UP_ILQ_ng_MAX</v>
      </c>
      <c r="AU29" s="47" t="s">
        <v>988</v>
      </c>
      <c r="AV29" s="47"/>
      <c r="BA29" s="45" t="s">
        <v>960</v>
      </c>
      <c r="BB29" s="45" t="s">
        <v>989</v>
      </c>
      <c r="BC29" s="45" t="str">
        <f t="shared" si="9"/>
        <v>DSC_PDQ_ng_AVG</v>
      </c>
      <c r="BD29" s="45" t="s">
        <v>989</v>
      </c>
      <c r="BE29" s="45" t="b">
        <f t="shared" si="5"/>
        <v>1</v>
      </c>
      <c r="BF29" s="45" t="s">
        <v>989</v>
      </c>
      <c r="BG29" s="45" t="s">
        <v>989</v>
      </c>
      <c r="BM29" s="51" t="s">
        <v>990</v>
      </c>
      <c r="BN29" s="45" t="s">
        <v>991</v>
      </c>
      <c r="BO29" s="45" t="s">
        <v>991</v>
      </c>
      <c r="BP29" s="45" t="s">
        <v>991</v>
      </c>
      <c r="BQ29" s="45" t="b">
        <f t="shared" si="2"/>
        <v>1</v>
      </c>
      <c r="BR29" s="47" t="s">
        <v>991</v>
      </c>
      <c r="BS29" s="45" t="b">
        <f t="shared" si="6"/>
        <v>1</v>
      </c>
      <c r="BX29" s="45" t="s">
        <v>738</v>
      </c>
      <c r="BZ29" s="45" t="str">
        <f t="shared" si="10"/>
        <v>FinalPool_LS_Bioanalyzer_Conc_pguL</v>
      </c>
      <c r="CA29" s="47" t="s">
        <v>992</v>
      </c>
      <c r="CI29" s="45" t="s">
        <v>993</v>
      </c>
      <c r="CJ29" s="45" t="s">
        <v>994</v>
      </c>
      <c r="CK29" s="45" t="str">
        <f t="shared" si="11"/>
        <v>Sequencing_SAV_RS_Error_Percent</v>
      </c>
      <c r="CO29" s="48"/>
      <c r="CP29" s="48"/>
      <c r="CQ29" s="47" t="s">
        <v>995</v>
      </c>
      <c r="CR29" s="48"/>
    </row>
    <row r="30" spans="1:96" x14ac:dyDescent="0.35">
      <c r="A30" s="44" t="s">
        <v>1938</v>
      </c>
      <c r="C30" s="45" t="s">
        <v>766</v>
      </c>
      <c r="G30" s="45" t="s">
        <v>996</v>
      </c>
      <c r="H30" s="45" t="s">
        <v>997</v>
      </c>
      <c r="I30" s="45" t="s">
        <v>594</v>
      </c>
      <c r="J30" s="45" t="s">
        <v>595</v>
      </c>
      <c r="M30" s="43" t="s">
        <v>998</v>
      </c>
      <c r="N30" s="45" t="s">
        <v>78</v>
      </c>
      <c r="V30" s="45" t="s">
        <v>78</v>
      </c>
      <c r="AC30" s="45" t="s">
        <v>999</v>
      </c>
      <c r="AR30" s="45" t="s">
        <v>1000</v>
      </c>
      <c r="AS30" s="45" t="str">
        <f t="shared" si="12"/>
        <v>Intake Library Quantitation ng MEDIAN</v>
      </c>
      <c r="AT30" s="45" t="str">
        <f t="shared" si="13"/>
        <v>UP_ILQ_ng_MEDIAN</v>
      </c>
      <c r="AU30" s="47" t="s">
        <v>1001</v>
      </c>
      <c r="AV30" s="47"/>
      <c r="BA30" s="45" t="s">
        <v>972</v>
      </c>
      <c r="BB30" s="45" t="s">
        <v>1002</v>
      </c>
      <c r="BC30" s="45" t="str">
        <f t="shared" si="9"/>
        <v>DSC_PDQ_ng_MIN</v>
      </c>
      <c r="BD30" s="45" t="s">
        <v>1002</v>
      </c>
      <c r="BE30" s="45" t="b">
        <f t="shared" si="5"/>
        <v>1</v>
      </c>
      <c r="BF30" s="45" t="s">
        <v>1002</v>
      </c>
      <c r="BG30" s="45" t="s">
        <v>1002</v>
      </c>
      <c r="BM30" s="51" t="s">
        <v>1003</v>
      </c>
      <c r="BN30" s="45" t="s">
        <v>1004</v>
      </c>
      <c r="BO30" s="45" t="s">
        <v>1004</v>
      </c>
      <c r="BP30" s="45" t="s">
        <v>1004</v>
      </c>
      <c r="BQ30" s="45" t="b">
        <f t="shared" si="2"/>
        <v>1</v>
      </c>
      <c r="BR30" s="47" t="s">
        <v>1004</v>
      </c>
      <c r="BS30" s="45" t="b">
        <f t="shared" si="6"/>
        <v>1</v>
      </c>
      <c r="BX30" s="45" t="s">
        <v>757</v>
      </c>
      <c r="BZ30" s="45" t="str">
        <f t="shared" si="10"/>
        <v>FinalPool_LS_Bioanalyzer_Molarity_pmolL</v>
      </c>
      <c r="CA30" s="47" t="s">
        <v>1005</v>
      </c>
      <c r="CI30" s="45" t="s">
        <v>1006</v>
      </c>
      <c r="CJ30" s="45" t="s">
        <v>1007</v>
      </c>
      <c r="CK30" s="45" t="str">
        <f t="shared" si="11"/>
        <v>Sequencing_SAV_RS_Intensity_Cycle_1_R1</v>
      </c>
      <c r="CO30" s="48"/>
      <c r="CP30" s="48"/>
      <c r="CQ30" s="47" t="s">
        <v>1008</v>
      </c>
      <c r="CR30" s="48"/>
    </row>
    <row r="31" spans="1:96" x14ac:dyDescent="0.35">
      <c r="A31" s="45" t="s">
        <v>78</v>
      </c>
      <c r="G31" s="45" t="s">
        <v>1009</v>
      </c>
      <c r="H31" s="45" t="s">
        <v>1010</v>
      </c>
      <c r="I31" s="45" t="s">
        <v>618</v>
      </c>
      <c r="J31" s="45" t="s">
        <v>619</v>
      </c>
      <c r="M31" s="49" t="s">
        <v>78</v>
      </c>
      <c r="N31" s="45" t="s">
        <v>505</v>
      </c>
      <c r="V31" s="45" t="s">
        <v>1011</v>
      </c>
      <c r="AC31" s="45" t="s">
        <v>1012</v>
      </c>
      <c r="AR31" s="45" t="s">
        <v>1013</v>
      </c>
      <c r="AS31" s="45" t="str">
        <f t="shared" si="12"/>
        <v>Intake Library Quantitation ng CV</v>
      </c>
      <c r="AT31" s="45" t="str">
        <f t="shared" si="13"/>
        <v>UP_ILQ_ng_CV</v>
      </c>
      <c r="AU31" s="47" t="s">
        <v>1014</v>
      </c>
      <c r="AV31" s="47"/>
      <c r="BA31" s="45" t="s">
        <v>987</v>
      </c>
      <c r="BB31" s="45" t="s">
        <v>1015</v>
      </c>
      <c r="BC31" s="45" t="str">
        <f t="shared" si="9"/>
        <v>DSC_PDQ_ng_MAX</v>
      </c>
      <c r="BD31" s="45" t="s">
        <v>1015</v>
      </c>
      <c r="BE31" s="45" t="b">
        <f t="shared" si="5"/>
        <v>1</v>
      </c>
      <c r="BF31" s="45" t="s">
        <v>1015</v>
      </c>
      <c r="BG31" s="45" t="s">
        <v>1015</v>
      </c>
      <c r="BM31" s="51" t="s">
        <v>1016</v>
      </c>
      <c r="BN31" s="45" t="s">
        <v>1017</v>
      </c>
      <c r="BO31" s="45" t="s">
        <v>1017</v>
      </c>
      <c r="BP31" s="45" t="s">
        <v>1017</v>
      </c>
      <c r="BQ31" s="45" t="b">
        <f t="shared" si="2"/>
        <v>1</v>
      </c>
      <c r="BR31" s="47" t="s">
        <v>1017</v>
      </c>
      <c r="BS31" s="45" t="b">
        <f t="shared" si="6"/>
        <v>1</v>
      </c>
      <c r="BX31" s="45" t="s">
        <v>794</v>
      </c>
      <c r="BZ31" s="45" t="str">
        <f t="shared" si="10"/>
        <v>FinalPool_LS_Bioanalyzer_Average_adapter_length</v>
      </c>
      <c r="CA31" s="47" t="s">
        <v>795</v>
      </c>
      <c r="CI31" s="45" t="s">
        <v>1018</v>
      </c>
      <c r="CJ31" s="45" t="s">
        <v>1019</v>
      </c>
      <c r="CK31" s="45" t="str">
        <f t="shared" si="11"/>
        <v>Sequencing_SAV_RS_Intensity_Cycle_1_R2</v>
      </c>
      <c r="CO31" s="48"/>
      <c r="CP31" s="48"/>
      <c r="CQ31" s="47" t="s">
        <v>1020</v>
      </c>
      <c r="CR31" s="48"/>
    </row>
    <row r="32" spans="1:96" x14ac:dyDescent="0.35">
      <c r="A32" s="45" t="s">
        <v>1940</v>
      </c>
      <c r="I32" s="45" t="s">
        <v>639</v>
      </c>
      <c r="J32" s="45" t="s">
        <v>640</v>
      </c>
      <c r="M32" s="49" t="s">
        <v>458</v>
      </c>
      <c r="N32" s="45" t="s">
        <v>536</v>
      </c>
      <c r="V32" s="45" t="s">
        <v>1021</v>
      </c>
      <c r="AC32" s="45" t="s">
        <v>1022</v>
      </c>
      <c r="AR32" s="45" t="s">
        <v>1023</v>
      </c>
      <c r="AS32" s="45" t="str">
        <f t="shared" si="12"/>
        <v>Library Calculations adj_ng/uL AVG</v>
      </c>
      <c r="AT32" s="45" t="str">
        <f>AQ$4&amp;"_"&amp;AQ$8&amp;"_"&amp;AR32</f>
        <v>UP_ILCalc_adj_nguL_AVG</v>
      </c>
      <c r="AU32" s="47" t="s">
        <v>1024</v>
      </c>
      <c r="AV32" s="47"/>
      <c r="BA32" s="45" t="s">
        <v>1000</v>
      </c>
      <c r="BB32" s="45" t="s">
        <v>1025</v>
      </c>
      <c r="BC32" s="45" t="str">
        <f t="shared" si="9"/>
        <v>DSC_PDQ_ng_MEDIAN</v>
      </c>
      <c r="BD32" s="45" t="s">
        <v>1025</v>
      </c>
      <c r="BE32" s="45" t="b">
        <f t="shared" si="5"/>
        <v>1</v>
      </c>
      <c r="BF32" s="45" t="s">
        <v>1025</v>
      </c>
      <c r="BG32" s="45" t="s">
        <v>1025</v>
      </c>
      <c r="BM32" s="51" t="s">
        <v>1026</v>
      </c>
      <c r="BN32" s="45" t="s">
        <v>1027</v>
      </c>
      <c r="BO32" s="45" t="s">
        <v>1027</v>
      </c>
      <c r="BP32" s="45" t="s">
        <v>1027</v>
      </c>
      <c r="BQ32" s="45" t="b">
        <f t="shared" si="2"/>
        <v>1</v>
      </c>
      <c r="BR32" s="47" t="s">
        <v>1027</v>
      </c>
      <c r="BS32" s="45" t="b">
        <f t="shared" si="6"/>
        <v>1</v>
      </c>
      <c r="BX32" s="45" t="s">
        <v>396</v>
      </c>
      <c r="BZ32" s="45" t="str">
        <f t="shared" ref="BZ32:BZ41" si="14">$BV$4&amp;"_"&amp;BW$5&amp;"_"&amp;BX32</f>
        <v>FinalPool_Q_Tech</v>
      </c>
      <c r="CA32" s="47" t="s">
        <v>1028</v>
      </c>
      <c r="CI32" s="45" t="s">
        <v>1029</v>
      </c>
      <c r="CJ32" s="45" t="s">
        <v>1030</v>
      </c>
      <c r="CK32" s="45" t="str">
        <f t="shared" si="11"/>
        <v>Sequencing_SAV_RS_Intensity_Cycle_1_R3</v>
      </c>
      <c r="CO32" s="48"/>
      <c r="CP32" s="48"/>
      <c r="CQ32" s="47" t="s">
        <v>1031</v>
      </c>
      <c r="CR32" s="48"/>
    </row>
    <row r="33" spans="1:96" x14ac:dyDescent="0.35">
      <c r="A33" s="45" t="s">
        <v>1941</v>
      </c>
      <c r="I33" s="45" t="s">
        <v>660</v>
      </c>
      <c r="J33" s="45" t="s">
        <v>661</v>
      </c>
      <c r="M33" s="49" t="s">
        <v>459</v>
      </c>
      <c r="V33" s="45" t="s">
        <v>575</v>
      </c>
      <c r="AC33" s="45" t="s">
        <v>1032</v>
      </c>
      <c r="AR33" s="45" t="s">
        <v>1033</v>
      </c>
      <c r="AS33" s="45" t="str">
        <f t="shared" si="12"/>
        <v>Library Calculations adj_ng/uL MIN</v>
      </c>
      <c r="AT33" s="45" t="str">
        <f>AQ$4&amp;"_"&amp;AQ$8&amp;"_"&amp;AR33</f>
        <v>UP_ILCalc_adj_nguL_MIN</v>
      </c>
      <c r="AU33" s="47" t="s">
        <v>1034</v>
      </c>
      <c r="AV33" s="47"/>
      <c r="BA33" s="45" t="s">
        <v>1013</v>
      </c>
      <c r="BB33" s="45" t="s">
        <v>1035</v>
      </c>
      <c r="BC33" s="45" t="str">
        <f t="shared" si="9"/>
        <v>DSC_PDQ_ng_CV</v>
      </c>
      <c r="BD33" s="45" t="s">
        <v>1035</v>
      </c>
      <c r="BE33" s="45" t="b">
        <f t="shared" si="5"/>
        <v>1</v>
      </c>
      <c r="BF33" s="45" t="s">
        <v>1035</v>
      </c>
      <c r="BG33" s="45" t="s">
        <v>1035</v>
      </c>
      <c r="BM33" s="51" t="s">
        <v>1036</v>
      </c>
      <c r="BN33" s="45" t="s">
        <v>1037</v>
      </c>
      <c r="BO33" s="45" t="s">
        <v>1037</v>
      </c>
      <c r="BP33" s="45" t="s">
        <v>1037</v>
      </c>
      <c r="BQ33" s="45" t="b">
        <f t="shared" si="2"/>
        <v>1</v>
      </c>
      <c r="BR33" s="47" t="s">
        <v>1037</v>
      </c>
      <c r="BS33" s="45" t="b">
        <f t="shared" si="6"/>
        <v>1</v>
      </c>
      <c r="BX33" s="45" t="s">
        <v>395</v>
      </c>
      <c r="BZ33" s="45" t="str">
        <f t="shared" si="14"/>
        <v>FinalPool_Q_Date</v>
      </c>
      <c r="CA33" s="47" t="s">
        <v>1038</v>
      </c>
      <c r="CI33" s="45" t="s">
        <v>1039</v>
      </c>
      <c r="CJ33" s="45" t="s">
        <v>1040</v>
      </c>
      <c r="CK33" s="45" t="str">
        <f t="shared" si="11"/>
        <v>Sequencing_SAV_RS_Intensity_Cycle_1_R4</v>
      </c>
      <c r="CO33" s="48"/>
      <c r="CP33" s="48"/>
      <c r="CQ33" s="47" t="s">
        <v>1041</v>
      </c>
      <c r="CR33" s="48"/>
    </row>
    <row r="34" spans="1:96" x14ac:dyDescent="0.35">
      <c r="I34" s="45" t="s">
        <v>683</v>
      </c>
      <c r="J34" s="45" t="s">
        <v>684</v>
      </c>
      <c r="M34" s="49" t="s">
        <v>748</v>
      </c>
      <c r="AC34" s="57" t="s">
        <v>1042</v>
      </c>
      <c r="AR34" s="45" t="s">
        <v>1043</v>
      </c>
      <c r="AS34" s="45" t="str">
        <f t="shared" si="12"/>
        <v>Library Calculations adj_ng/uL MAX</v>
      </c>
      <c r="AT34" s="45" t="str">
        <f>AQ$4&amp;"_"&amp;AQ$8&amp;"_"&amp;AR34</f>
        <v>UP_ILCalc_adj_nguL_MAX</v>
      </c>
      <c r="AU34" s="47" t="s">
        <v>1044</v>
      </c>
      <c r="AV34" s="47"/>
      <c r="BA34" s="45" t="s">
        <v>1045</v>
      </c>
      <c r="BC34" s="45" t="str">
        <f t="shared" si="9"/>
        <v>DSC_PDQ_DNase_treat_performed</v>
      </c>
      <c r="BD34" s="45" t="str">
        <f>BF34</f>
        <v>Was DNase treatment performed at the DSC?</v>
      </c>
      <c r="BE34" s="45" t="b">
        <f t="shared" si="5"/>
        <v>1</v>
      </c>
      <c r="BF34" s="45" t="s">
        <v>1046</v>
      </c>
      <c r="BG34" s="45" t="s">
        <v>1046</v>
      </c>
      <c r="BM34" s="51" t="s">
        <v>1047</v>
      </c>
      <c r="BN34" s="45" t="s">
        <v>1048</v>
      </c>
      <c r="BO34" s="45" t="s">
        <v>1048</v>
      </c>
      <c r="BP34" s="45" t="s">
        <v>1048</v>
      </c>
      <c r="BQ34" s="45" t="b">
        <f t="shared" si="2"/>
        <v>1</v>
      </c>
      <c r="BR34" s="47" t="s">
        <v>1048</v>
      </c>
      <c r="BS34" s="45" t="b">
        <f t="shared" si="6"/>
        <v>1</v>
      </c>
      <c r="BX34" s="45" t="s">
        <v>400</v>
      </c>
      <c r="BZ34" s="45" t="str">
        <f t="shared" si="14"/>
        <v>FinalPool_Q_File</v>
      </c>
      <c r="CA34" s="47" t="s">
        <v>1049</v>
      </c>
      <c r="CI34" s="45" t="s">
        <v>1050</v>
      </c>
      <c r="CJ34" s="45" t="s">
        <v>1051</v>
      </c>
      <c r="CK34" s="45" t="str">
        <f t="shared" si="11"/>
        <v>Sequencing_SAV_RS_Percent_above_Q30</v>
      </c>
      <c r="CO34" s="48"/>
      <c r="CP34" s="48"/>
      <c r="CQ34" s="47" t="s">
        <v>1052</v>
      </c>
      <c r="CR34" s="48"/>
    </row>
    <row r="35" spans="1:96" x14ac:dyDescent="0.35">
      <c r="A35" s="44" t="s">
        <v>1947</v>
      </c>
      <c r="H35" s="45" t="s">
        <v>1053</v>
      </c>
      <c r="I35" s="45" t="s">
        <v>704</v>
      </c>
      <c r="J35" s="45" t="s">
        <v>705</v>
      </c>
      <c r="M35" s="49" t="s">
        <v>727</v>
      </c>
      <c r="AC35" s="45" t="s">
        <v>1054</v>
      </c>
      <c r="AR35" s="45" t="s">
        <v>1055</v>
      </c>
      <c r="AS35" s="45" t="str">
        <f t="shared" si="12"/>
        <v>Library Calculations adj_ng/uL MEDIAN</v>
      </c>
      <c r="AT35" s="45" t="str">
        <f>AQ$4&amp;"_"&amp;AQ$8&amp;"_"&amp;AR35</f>
        <v>UP_ILCalc_adj_nguL_MEDIAN</v>
      </c>
      <c r="AU35" s="47" t="s">
        <v>1056</v>
      </c>
      <c r="AV35" s="47"/>
      <c r="BA35" s="45" t="s">
        <v>396</v>
      </c>
      <c r="BB35" s="45" t="s">
        <v>1057</v>
      </c>
      <c r="BC35" s="45" t="str">
        <f>AZ$4&amp;"_"&amp;AZ$8&amp;"_"&amp;BA35</f>
        <v>DSC_DT_Tech</v>
      </c>
      <c r="BD35" s="45" t="s">
        <v>1057</v>
      </c>
      <c r="BE35" s="45" t="b">
        <f t="shared" si="5"/>
        <v>1</v>
      </c>
      <c r="BF35" s="45" t="s">
        <v>1057</v>
      </c>
      <c r="BG35" s="45" t="s">
        <v>1057</v>
      </c>
      <c r="BM35" s="51" t="s">
        <v>1058</v>
      </c>
      <c r="BN35" s="45" t="s">
        <v>1059</v>
      </c>
      <c r="BO35" s="45" t="s">
        <v>1059</v>
      </c>
      <c r="BP35" s="45" t="s">
        <v>1059</v>
      </c>
      <c r="BQ35" s="45" t="b">
        <f t="shared" si="2"/>
        <v>1</v>
      </c>
      <c r="BR35" s="47" t="s">
        <v>1059</v>
      </c>
      <c r="BS35" s="45" t="b">
        <f t="shared" si="6"/>
        <v>1</v>
      </c>
      <c r="BX35" s="45" t="s">
        <v>402</v>
      </c>
      <c r="BZ35" s="45" t="str">
        <f t="shared" si="14"/>
        <v>FinalPool_Q_Kit</v>
      </c>
      <c r="CA35" s="47" t="s">
        <v>1060</v>
      </c>
      <c r="CI35" s="45" t="s">
        <v>1061</v>
      </c>
      <c r="CJ35" s="45" t="s">
        <v>1062</v>
      </c>
      <c r="CK35" s="45" t="str">
        <f t="shared" si="11"/>
        <v>Sequencing_SAV_RS_Number_of_Lanes</v>
      </c>
      <c r="CO35" s="48"/>
      <c r="CP35" s="48"/>
      <c r="CQ35" s="47" t="s">
        <v>1063</v>
      </c>
      <c r="CR35" s="48"/>
    </row>
    <row r="36" spans="1:96" x14ac:dyDescent="0.35">
      <c r="A36" s="45" t="s">
        <v>78</v>
      </c>
      <c r="D36" s="42" t="s">
        <v>78</v>
      </c>
      <c r="E36" s="42" t="s">
        <v>468</v>
      </c>
      <c r="F36" s="42" t="s">
        <v>470</v>
      </c>
      <c r="H36" s="42" t="s">
        <v>1064</v>
      </c>
      <c r="I36" s="45" t="s">
        <v>725</v>
      </c>
      <c r="J36" s="45" t="s">
        <v>726</v>
      </c>
      <c r="AC36" s="45" t="s">
        <v>1065</v>
      </c>
      <c r="AR36" s="45" t="s">
        <v>1066</v>
      </c>
      <c r="AS36" s="45" t="str">
        <f t="shared" si="12"/>
        <v>Library Calculations adj_ng/uL CV</v>
      </c>
      <c r="AT36" s="45" t="str">
        <f>AQ$4&amp;"_"&amp;AQ$8&amp;"_"&amp;AR36</f>
        <v>UP_ILCalc_adj_nguL_CV</v>
      </c>
      <c r="AU36" s="47" t="s">
        <v>1067</v>
      </c>
      <c r="AV36" s="47"/>
      <c r="BA36" s="45" t="s">
        <v>395</v>
      </c>
      <c r="BB36" s="45" t="s">
        <v>1068</v>
      </c>
      <c r="BC36" s="45" t="str">
        <f>AZ$4&amp;"_"&amp;AZ$8&amp;"_"&amp;BA36</f>
        <v>DSC_DT_Date</v>
      </c>
      <c r="BD36" s="45" t="s">
        <v>1068</v>
      </c>
      <c r="BE36" s="45" t="b">
        <f t="shared" si="5"/>
        <v>1</v>
      </c>
      <c r="BF36" s="45" t="s">
        <v>1068</v>
      </c>
      <c r="BG36" s="45" t="s">
        <v>1068</v>
      </c>
      <c r="BM36" s="51" t="s">
        <v>1069</v>
      </c>
      <c r="BN36" s="45" t="s">
        <v>1070</v>
      </c>
      <c r="BO36" s="45" t="s">
        <v>1070</v>
      </c>
      <c r="BP36" s="45" t="s">
        <v>1070</v>
      </c>
      <c r="BQ36" s="45" t="b">
        <f t="shared" si="2"/>
        <v>1</v>
      </c>
      <c r="BR36" s="47" t="s">
        <v>1070</v>
      </c>
      <c r="BS36" s="45" t="b">
        <f t="shared" si="6"/>
        <v>1</v>
      </c>
      <c r="BX36" s="45" t="s">
        <v>401</v>
      </c>
      <c r="BZ36" s="45" t="str">
        <f t="shared" si="14"/>
        <v>FinalPool_Q_Instrument</v>
      </c>
      <c r="CA36" s="47" t="s">
        <v>1071</v>
      </c>
      <c r="CI36" s="45" t="s">
        <v>1072</v>
      </c>
      <c r="CJ36" s="45" t="s">
        <v>1073</v>
      </c>
      <c r="CK36" s="45" t="str">
        <f t="shared" si="11"/>
        <v>Sequencing_SAV_RS_Number_of_Tiles</v>
      </c>
      <c r="CO36" s="48"/>
      <c r="CP36" s="48"/>
      <c r="CQ36" s="47" t="s">
        <v>1074</v>
      </c>
      <c r="CR36" s="48"/>
    </row>
    <row r="37" spans="1:96" x14ac:dyDescent="0.35">
      <c r="A37" s="45" t="s">
        <v>1981</v>
      </c>
      <c r="D37" s="45" t="s">
        <v>78</v>
      </c>
      <c r="E37" s="45" t="s">
        <v>78</v>
      </c>
      <c r="F37" s="45" t="s">
        <v>78</v>
      </c>
      <c r="H37" s="45" t="s">
        <v>78</v>
      </c>
      <c r="I37" s="45" t="s">
        <v>745</v>
      </c>
      <c r="J37" s="45" t="s">
        <v>746</v>
      </c>
      <c r="AC37" s="45" t="s">
        <v>1076</v>
      </c>
      <c r="AR37" s="45" t="s">
        <v>1077</v>
      </c>
      <c r="AS37" s="45" t="str">
        <f t="shared" si="12"/>
        <v>Library Calculations Top Stock volume (uL) remaining AVG</v>
      </c>
      <c r="AT37" s="45" t="str">
        <f t="shared" ref="AT37:AT41" si="15">AQ$4&amp;"_"&amp;AQ$8&amp;"_"&amp;AR37</f>
        <v>UP_ILCalc_uL_remaining_TS_postQC_AVG</v>
      </c>
      <c r="AU37" s="47" t="s">
        <v>1078</v>
      </c>
      <c r="AV37" s="47"/>
      <c r="BA37" s="45" t="s">
        <v>409</v>
      </c>
      <c r="BB37" s="45" t="s">
        <v>1079</v>
      </c>
      <c r="BC37" s="45" t="str">
        <f>AZ$4&amp;"_"&amp;AZ$8&amp;"_"&amp;BA37</f>
        <v>DSC_DT_Method</v>
      </c>
      <c r="BD37" s="45" t="s">
        <v>1079</v>
      </c>
      <c r="BE37" s="45" t="b">
        <f t="shared" si="5"/>
        <v>1</v>
      </c>
      <c r="BF37" s="45" t="s">
        <v>1079</v>
      </c>
      <c r="BG37" s="45" t="s">
        <v>1079</v>
      </c>
      <c r="BM37" s="51" t="s">
        <v>1080</v>
      </c>
      <c r="BN37" s="45" t="s">
        <v>1081</v>
      </c>
      <c r="BO37" s="45" t="s">
        <v>1081</v>
      </c>
      <c r="BP37" s="45" t="s">
        <v>1081</v>
      </c>
      <c r="BQ37" s="45" t="b">
        <f t="shared" si="2"/>
        <v>1</v>
      </c>
      <c r="BR37" s="47" t="s">
        <v>1081</v>
      </c>
      <c r="BS37" s="45" t="b">
        <f t="shared" si="6"/>
        <v>1</v>
      </c>
      <c r="BX37" s="45" t="s">
        <v>403</v>
      </c>
      <c r="BZ37" s="45" t="str">
        <f t="shared" si="14"/>
        <v>FinalPool_Q_Dilution_factor</v>
      </c>
      <c r="CA37" s="47" t="s">
        <v>1082</v>
      </c>
      <c r="CI37" s="45" t="s">
        <v>1083</v>
      </c>
      <c r="CJ37" s="45" t="s">
        <v>1084</v>
      </c>
      <c r="CK37" s="45" t="str">
        <f t="shared" si="11"/>
        <v>Sequencing_SAV_RS_Density_Kmm2</v>
      </c>
      <c r="CO37" s="48"/>
      <c r="CP37" s="48"/>
      <c r="CQ37" s="47" t="s">
        <v>1085</v>
      </c>
      <c r="CR37" s="48"/>
    </row>
    <row r="38" spans="1:96" x14ac:dyDescent="0.35">
      <c r="A38" s="45" t="s">
        <v>1982</v>
      </c>
      <c r="E38" s="45" t="s">
        <v>498</v>
      </c>
      <c r="F38" s="45" t="s">
        <v>500</v>
      </c>
      <c r="H38" s="45" t="s">
        <v>1086</v>
      </c>
      <c r="I38" s="45" t="s">
        <v>764</v>
      </c>
      <c r="J38" s="45" t="s">
        <v>765</v>
      </c>
      <c r="AC38" s="45" t="s">
        <v>1087</v>
      </c>
      <c r="AR38" s="45" t="s">
        <v>1088</v>
      </c>
      <c r="AS38" s="45" t="str">
        <f t="shared" si="12"/>
        <v>Library Calculations Top Stock volume (uL) remaining MIN</v>
      </c>
      <c r="AT38" s="45" t="str">
        <f t="shared" si="15"/>
        <v>UP_ILCalc_uL_remaining_TS_postQC_MIN</v>
      </c>
      <c r="AU38" s="47" t="s">
        <v>1089</v>
      </c>
      <c r="AV38" s="47"/>
      <c r="BA38" s="45" t="s">
        <v>396</v>
      </c>
      <c r="BB38" s="45" t="s">
        <v>1090</v>
      </c>
      <c r="BC38" s="45" t="str">
        <f t="shared" ref="BC38:BC57" si="16">AZ$4&amp;"_"&amp;AZ$9&amp;"_"&amp;BA38</f>
        <v>DSC_SQ_Tech</v>
      </c>
      <c r="BD38" s="45" t="s">
        <v>1090</v>
      </c>
      <c r="BE38" s="45" t="b">
        <f t="shared" si="5"/>
        <v>1</v>
      </c>
      <c r="BF38" s="45" t="s">
        <v>1090</v>
      </c>
      <c r="BG38" s="45" t="s">
        <v>1090</v>
      </c>
      <c r="BM38" s="51" t="s">
        <v>1091</v>
      </c>
      <c r="BN38" s="45" t="s">
        <v>1092</v>
      </c>
      <c r="BO38" s="45" t="s">
        <v>1092</v>
      </c>
      <c r="BP38" s="45" t="s">
        <v>1092</v>
      </c>
      <c r="BQ38" s="45" t="b">
        <f t="shared" si="2"/>
        <v>1</v>
      </c>
      <c r="BR38" s="47" t="s">
        <v>1092</v>
      </c>
      <c r="BS38" s="45" t="b">
        <f t="shared" si="6"/>
        <v>1</v>
      </c>
      <c r="BX38" s="45" t="s">
        <v>836</v>
      </c>
      <c r="BZ38" s="45" t="str">
        <f t="shared" si="14"/>
        <v>FinalPool_Q_Volume_uL</v>
      </c>
      <c r="CA38" s="45" t="s">
        <v>1093</v>
      </c>
      <c r="CI38" s="45" t="s">
        <v>1094</v>
      </c>
      <c r="CJ38" s="45" t="s">
        <v>1095</v>
      </c>
      <c r="CK38" s="45" t="str">
        <f t="shared" si="11"/>
        <v>Sequencing_SAV_RS_Clusters_PF_Percent</v>
      </c>
      <c r="CO38" s="48"/>
      <c r="CP38" s="48"/>
      <c r="CQ38" s="47" t="s">
        <v>1096</v>
      </c>
      <c r="CR38" s="48"/>
    </row>
    <row r="39" spans="1:96" x14ac:dyDescent="0.35">
      <c r="A39" s="45" t="s">
        <v>2032</v>
      </c>
      <c r="E39" s="45" t="s">
        <v>1097</v>
      </c>
      <c r="F39" s="45" t="s">
        <v>530</v>
      </c>
      <c r="H39" s="45" t="s">
        <v>1098</v>
      </c>
      <c r="I39" s="45" t="s">
        <v>782</v>
      </c>
      <c r="J39" s="45" t="s">
        <v>783</v>
      </c>
      <c r="AC39" s="45" t="s">
        <v>1099</v>
      </c>
      <c r="AR39" s="45" t="s">
        <v>1100</v>
      </c>
      <c r="AS39" s="45" t="str">
        <f t="shared" si="12"/>
        <v>Library Calculations Top Stock volume (uL) remaining MAX</v>
      </c>
      <c r="AT39" s="45" t="str">
        <f t="shared" si="15"/>
        <v>UP_ILCalc_uL_remaining_TS_postQC_MAX</v>
      </c>
      <c r="AU39" s="47" t="s">
        <v>1101</v>
      </c>
      <c r="AV39" s="47"/>
      <c r="BA39" s="45" t="s">
        <v>395</v>
      </c>
      <c r="BB39" s="45" t="s">
        <v>1102</v>
      </c>
      <c r="BC39" s="45" t="str">
        <f t="shared" si="16"/>
        <v>DSC_SQ_Date</v>
      </c>
      <c r="BD39" s="45" t="s">
        <v>1102</v>
      </c>
      <c r="BE39" s="45" t="b">
        <f t="shared" si="5"/>
        <v>1</v>
      </c>
      <c r="BF39" s="45" t="s">
        <v>1102</v>
      </c>
      <c r="BG39" s="45" t="s">
        <v>1102</v>
      </c>
      <c r="BM39" s="51" t="s">
        <v>1103</v>
      </c>
      <c r="BN39" s="45" t="s">
        <v>1104</v>
      </c>
      <c r="BO39" s="45" t="s">
        <v>1104</v>
      </c>
      <c r="BP39" s="45" t="s">
        <v>1104</v>
      </c>
      <c r="BQ39" s="45" t="b">
        <f t="shared" si="2"/>
        <v>1</v>
      </c>
      <c r="BR39" s="47" t="s">
        <v>1104</v>
      </c>
      <c r="BS39" s="45" t="b">
        <f t="shared" si="6"/>
        <v>1</v>
      </c>
      <c r="BX39" s="45" t="s">
        <v>1105</v>
      </c>
      <c r="BZ39" s="45" t="str">
        <f t="shared" si="14"/>
        <v>FinalPool_Q_nguL</v>
      </c>
      <c r="CA39" s="45" t="s">
        <v>1106</v>
      </c>
      <c r="CI39" s="45" t="s">
        <v>1107</v>
      </c>
      <c r="CJ39" s="45" t="s">
        <v>1108</v>
      </c>
      <c r="CK39" s="45" t="str">
        <f t="shared" si="11"/>
        <v>Sequencing_SAV_RS_Legacy_Phasing_rate</v>
      </c>
      <c r="CO39" s="48"/>
      <c r="CP39" s="48"/>
      <c r="CQ39" s="47" t="s">
        <v>1109</v>
      </c>
      <c r="CR39" s="48"/>
    </row>
    <row r="40" spans="1:96" x14ac:dyDescent="0.35">
      <c r="A40" s="45" t="s">
        <v>2031</v>
      </c>
      <c r="E40" s="45" t="s">
        <v>563</v>
      </c>
      <c r="F40" s="45" t="s">
        <v>565</v>
      </c>
      <c r="H40" s="45" t="s">
        <v>1110</v>
      </c>
      <c r="I40" s="45" t="s">
        <v>798</v>
      </c>
      <c r="J40" s="45" t="s">
        <v>799</v>
      </c>
      <c r="M40" s="45" t="s">
        <v>1111</v>
      </c>
      <c r="AC40" s="45" t="s">
        <v>1112</v>
      </c>
      <c r="AR40" s="45" t="s">
        <v>1113</v>
      </c>
      <c r="AS40" s="45" t="str">
        <f t="shared" si="12"/>
        <v>Library Calculations Top Stock volume (uL) remaining MEDIAN</v>
      </c>
      <c r="AT40" s="45" t="str">
        <f t="shared" si="15"/>
        <v>UP_ILCalc_uL_remaining_TS_postQC_MEDIAN</v>
      </c>
      <c r="AU40" s="47" t="s">
        <v>1114</v>
      </c>
      <c r="AV40" s="47"/>
      <c r="BA40" s="45" t="s">
        <v>400</v>
      </c>
      <c r="BB40" s="45" t="s">
        <v>1115</v>
      </c>
      <c r="BC40" s="45" t="str">
        <f t="shared" si="16"/>
        <v>DSC_SQ_File</v>
      </c>
      <c r="BD40" s="45" t="s">
        <v>1115</v>
      </c>
      <c r="BE40" s="45" t="b">
        <f t="shared" si="5"/>
        <v>1</v>
      </c>
      <c r="BF40" s="45" t="s">
        <v>1115</v>
      </c>
      <c r="BG40" s="45" t="s">
        <v>1115</v>
      </c>
      <c r="BM40" s="51" t="s">
        <v>1116</v>
      </c>
      <c r="BN40" s="45" t="s">
        <v>1117</v>
      </c>
      <c r="BO40" s="45" t="s">
        <v>1117</v>
      </c>
      <c r="BP40" s="45" t="s">
        <v>1117</v>
      </c>
      <c r="BQ40" s="45" t="b">
        <f t="shared" si="2"/>
        <v>1</v>
      </c>
      <c r="BR40" s="47" t="s">
        <v>1117</v>
      </c>
      <c r="BS40" s="45" t="b">
        <f t="shared" si="6"/>
        <v>1</v>
      </c>
      <c r="BX40" s="45" t="s">
        <v>420</v>
      </c>
      <c r="BZ40" s="45" t="str">
        <f t="shared" si="14"/>
        <v>FinalPool_Q_ng</v>
      </c>
      <c r="CA40" s="45" t="s">
        <v>1118</v>
      </c>
      <c r="CI40" s="45" t="s">
        <v>1119</v>
      </c>
      <c r="CJ40" s="45" t="s">
        <v>1120</v>
      </c>
      <c r="CK40" s="45" t="str">
        <f t="shared" si="11"/>
        <v>Sequencing_SAV_RS_Legacy_Pre-phasing_rate</v>
      </c>
      <c r="CO40" s="48"/>
      <c r="CP40" s="48"/>
      <c r="CQ40" s="47" t="s">
        <v>1121</v>
      </c>
      <c r="CR40" s="48"/>
    </row>
    <row r="41" spans="1:96" x14ac:dyDescent="0.35">
      <c r="A41" s="45" t="s">
        <v>2030</v>
      </c>
      <c r="E41" s="45" t="s">
        <v>1122</v>
      </c>
      <c r="F41" s="45" t="s">
        <v>594</v>
      </c>
      <c r="H41" s="45" t="s">
        <v>1123</v>
      </c>
      <c r="I41" s="45" t="s">
        <v>815</v>
      </c>
      <c r="J41" s="45" t="s">
        <v>816</v>
      </c>
      <c r="M41" s="45" t="s">
        <v>78</v>
      </c>
      <c r="AC41" s="55" t="s">
        <v>1124</v>
      </c>
      <c r="AR41" s="45" t="s">
        <v>1125</v>
      </c>
      <c r="AS41" s="45" t="str">
        <f t="shared" si="12"/>
        <v>Library Calculations Top Stock volume (uL) remaining CV</v>
      </c>
      <c r="AT41" s="45" t="str">
        <f t="shared" si="15"/>
        <v>UP_ILCalc_uL_remaining_TS_postQC_CV</v>
      </c>
      <c r="AU41" s="47" t="s">
        <v>1126</v>
      </c>
      <c r="AV41" s="47"/>
      <c r="BA41" s="45" t="s">
        <v>402</v>
      </c>
      <c r="BB41" s="45" t="s">
        <v>1127</v>
      </c>
      <c r="BC41" s="45" t="str">
        <f t="shared" si="16"/>
        <v>DSC_SQ_Kit</v>
      </c>
      <c r="BD41" s="45" t="s">
        <v>1127</v>
      </c>
      <c r="BE41" s="45" t="b">
        <f t="shared" si="5"/>
        <v>1</v>
      </c>
      <c r="BF41" s="45" t="s">
        <v>1127</v>
      </c>
      <c r="BG41" s="45" t="s">
        <v>1127</v>
      </c>
      <c r="BM41" s="51" t="s">
        <v>1128</v>
      </c>
      <c r="BN41" s="45" t="s">
        <v>1129</v>
      </c>
      <c r="BO41" s="45" t="s">
        <v>1129</v>
      </c>
      <c r="BP41" s="45" t="s">
        <v>1129</v>
      </c>
      <c r="BQ41" s="45" t="b">
        <f t="shared" si="2"/>
        <v>1</v>
      </c>
      <c r="BR41" s="47" t="s">
        <v>1129</v>
      </c>
      <c r="BS41" s="45" t="b">
        <f t="shared" si="6"/>
        <v>1</v>
      </c>
      <c r="BX41" s="45" t="s">
        <v>447</v>
      </c>
      <c r="BZ41" s="45" t="str">
        <f t="shared" si="14"/>
        <v>FinalPool_Q_nM</v>
      </c>
      <c r="CA41" s="45" t="s">
        <v>1130</v>
      </c>
      <c r="CI41" s="45" t="s">
        <v>1131</v>
      </c>
      <c r="CJ41" s="45" t="s">
        <v>1132</v>
      </c>
      <c r="CK41" s="45" t="str">
        <f t="shared" si="11"/>
        <v>Sequencing_SAV_RS_Phasing_slope</v>
      </c>
      <c r="CO41" s="48"/>
      <c r="CP41" s="48"/>
      <c r="CQ41" s="47" t="s">
        <v>1133</v>
      </c>
      <c r="CR41" s="48"/>
    </row>
    <row r="42" spans="1:96" x14ac:dyDescent="0.35">
      <c r="E42" s="45" t="s">
        <v>616</v>
      </c>
      <c r="F42" s="45" t="s">
        <v>618</v>
      </c>
      <c r="H42" s="45" t="s">
        <v>821</v>
      </c>
      <c r="I42" s="45" t="s">
        <v>830</v>
      </c>
      <c r="J42" s="45" t="s">
        <v>831</v>
      </c>
      <c r="M42" s="79" t="s">
        <v>835</v>
      </c>
      <c r="AC42" s="55" t="s">
        <v>1134</v>
      </c>
      <c r="AR42" s="45" t="s">
        <v>1135</v>
      </c>
      <c r="AS42" s="45" t="str">
        <f>AU42</f>
        <v>Library Calculations nM AVG</v>
      </c>
      <c r="AT42" s="45" t="str">
        <f>AQ$4&amp;"_"&amp;AQ$8&amp;"_"&amp;AR42</f>
        <v>UP_ILCalc_nM_AVG</v>
      </c>
      <c r="AU42" s="47" t="s">
        <v>1136</v>
      </c>
      <c r="AV42" s="47"/>
      <c r="BA42" s="45" t="s">
        <v>401</v>
      </c>
      <c r="BB42" s="45" t="s">
        <v>1137</v>
      </c>
      <c r="BC42" s="45" t="str">
        <f t="shared" si="16"/>
        <v>DSC_SQ_Instrument</v>
      </c>
      <c r="BD42" s="45" t="s">
        <v>1137</v>
      </c>
      <c r="BE42" s="45" t="b">
        <f t="shared" si="5"/>
        <v>1</v>
      </c>
      <c r="BF42" s="45" t="s">
        <v>1137</v>
      </c>
      <c r="BG42" s="45" t="s">
        <v>1137</v>
      </c>
      <c r="BM42" s="51" t="s">
        <v>1138</v>
      </c>
      <c r="BN42" s="45" t="s">
        <v>1139</v>
      </c>
      <c r="BO42" s="45" t="s">
        <v>1139</v>
      </c>
      <c r="BP42" s="45" t="s">
        <v>1139</v>
      </c>
      <c r="BQ42" s="45" t="b">
        <f t="shared" si="2"/>
        <v>1</v>
      </c>
      <c r="BR42" s="47" t="s">
        <v>1139</v>
      </c>
      <c r="BS42" s="45" t="b">
        <f t="shared" si="6"/>
        <v>1</v>
      </c>
      <c r="BX42" s="45" t="s">
        <v>1140</v>
      </c>
      <c r="BZ42" s="45" t="str">
        <f>$BV$4&amp;"_"&amp;BW$6&amp;"_"&amp;BX42</f>
        <v>FinalPool_Qcal_adj_nguL</v>
      </c>
      <c r="CA42" s="45" t="s">
        <v>1141</v>
      </c>
      <c r="CI42" s="45" t="s">
        <v>1142</v>
      </c>
      <c r="CJ42" s="45" t="s">
        <v>1143</v>
      </c>
      <c r="CK42" s="45" t="str">
        <f t="shared" si="11"/>
        <v>Sequencing_SAV_RS_Phasing_offset</v>
      </c>
      <c r="CO42" s="48"/>
      <c r="CP42" s="48"/>
      <c r="CQ42" s="47" t="s">
        <v>1144</v>
      </c>
      <c r="CR42" s="48"/>
    </row>
    <row r="43" spans="1:96" x14ac:dyDescent="0.35">
      <c r="E43" s="45" t="s">
        <v>637</v>
      </c>
      <c r="F43" s="45" t="s">
        <v>639</v>
      </c>
      <c r="I43" s="45" t="s">
        <v>845</v>
      </c>
      <c r="J43" s="45" t="s">
        <v>846</v>
      </c>
      <c r="M43" s="79" t="s">
        <v>851</v>
      </c>
      <c r="AC43" s="55" t="s">
        <v>1145</v>
      </c>
      <c r="AR43" s="45" t="s">
        <v>1146</v>
      </c>
      <c r="AS43" s="45" t="str">
        <f t="shared" ref="AS43:AS46" si="17">AU43</f>
        <v>Library Calculations nM MIN</v>
      </c>
      <c r="AT43" s="45" t="str">
        <f>AQ$4&amp;"_"&amp;AQ$8&amp;"_"&amp;AR43</f>
        <v>UP_ILCalc_nM_MIN</v>
      </c>
      <c r="AU43" s="47" t="s">
        <v>1147</v>
      </c>
      <c r="AV43" s="47"/>
      <c r="BA43" s="45" t="s">
        <v>403</v>
      </c>
      <c r="BB43" s="45" t="s">
        <v>1148</v>
      </c>
      <c r="BC43" s="45" t="str">
        <f t="shared" si="16"/>
        <v>DSC_SQ_Dilution_factor</v>
      </c>
      <c r="BD43" s="45" t="s">
        <v>1148</v>
      </c>
      <c r="BE43" s="45" t="b">
        <f t="shared" si="5"/>
        <v>1</v>
      </c>
      <c r="BF43" s="45" t="s">
        <v>1148</v>
      </c>
      <c r="BG43" s="45" t="s">
        <v>1148</v>
      </c>
      <c r="BM43" s="51" t="s">
        <v>1149</v>
      </c>
      <c r="BN43" s="45" t="s">
        <v>1150</v>
      </c>
      <c r="BO43" s="45" t="s">
        <v>1150</v>
      </c>
      <c r="BP43" s="45" t="s">
        <v>1150</v>
      </c>
      <c r="BQ43" s="45" t="b">
        <f t="shared" si="2"/>
        <v>1</v>
      </c>
      <c r="BR43" s="47" t="s">
        <v>1150</v>
      </c>
      <c r="BS43" s="45" t="b">
        <f t="shared" si="6"/>
        <v>1</v>
      </c>
      <c r="BX43" s="45" t="s">
        <v>1151</v>
      </c>
      <c r="BZ43" s="45" t="str">
        <f t="shared" ref="BZ43:BZ45" si="18">$BV$4&amp;"_"&amp;BW$6&amp;"_"&amp;BX43</f>
        <v>FinalPool_Qcal_uL_remaining</v>
      </c>
      <c r="CA43" s="45" t="s">
        <v>1152</v>
      </c>
      <c r="CI43" s="45" t="s">
        <v>1153</v>
      </c>
      <c r="CJ43" s="45" t="s">
        <v>1154</v>
      </c>
      <c r="CK43" s="45" t="str">
        <f t="shared" si="11"/>
        <v>Sequencing_SAV_RS_Pre-phasing_slope</v>
      </c>
      <c r="CO43" s="48"/>
      <c r="CP43" s="48"/>
      <c r="CQ43" s="47" t="s">
        <v>1008</v>
      </c>
      <c r="CR43" s="48"/>
    </row>
    <row r="44" spans="1:96" x14ac:dyDescent="0.35">
      <c r="E44" s="45" t="s">
        <v>658</v>
      </c>
      <c r="F44" s="45" t="s">
        <v>660</v>
      </c>
      <c r="I44" s="45" t="s">
        <v>861</v>
      </c>
      <c r="J44" s="45" t="s">
        <v>862</v>
      </c>
      <c r="M44" s="80" t="s">
        <v>1155</v>
      </c>
      <c r="AC44" s="55" t="s">
        <v>1156</v>
      </c>
      <c r="AR44" s="45" t="s">
        <v>1157</v>
      </c>
      <c r="AS44" s="45" t="str">
        <f t="shared" si="17"/>
        <v>Library Calculations nM MAX</v>
      </c>
      <c r="AT44" s="45" t="str">
        <f>AQ$4&amp;"_"&amp;AQ$8&amp;"_"&amp;AR44</f>
        <v>UP_ILCalc_nM_MAX</v>
      </c>
      <c r="AU44" s="47" t="s">
        <v>1158</v>
      </c>
      <c r="AV44" s="47"/>
      <c r="BA44" s="45" t="s">
        <v>836</v>
      </c>
      <c r="BB44" s="45" t="s">
        <v>1159</v>
      </c>
      <c r="BC44" s="45" t="str">
        <f t="shared" si="16"/>
        <v>DSC_SQ_Volume_uL</v>
      </c>
      <c r="BD44" s="45" t="s">
        <v>1159</v>
      </c>
      <c r="BE44" s="45" t="b">
        <f t="shared" si="5"/>
        <v>1</v>
      </c>
      <c r="BF44" s="45" t="s">
        <v>1159</v>
      </c>
      <c r="BG44" s="45" t="s">
        <v>1159</v>
      </c>
      <c r="BM44" s="51" t="s">
        <v>1160</v>
      </c>
      <c r="BN44" s="45" t="s">
        <v>1161</v>
      </c>
      <c r="BO44" s="51" t="s">
        <v>1161</v>
      </c>
      <c r="BP44" s="51" t="s">
        <v>1161</v>
      </c>
      <c r="BQ44" s="45" t="b">
        <f t="shared" si="2"/>
        <v>1</v>
      </c>
      <c r="BR44" s="47" t="s">
        <v>1161</v>
      </c>
      <c r="BS44" s="45" t="b">
        <f t="shared" si="6"/>
        <v>1</v>
      </c>
      <c r="BX44" s="45" t="s">
        <v>446</v>
      </c>
      <c r="BZ44" s="45" t="str">
        <f t="shared" si="18"/>
        <v>FinalPool_Qcal_adj_ng</v>
      </c>
      <c r="CA44" s="45" t="s">
        <v>1162</v>
      </c>
      <c r="CI44" s="45" t="s">
        <v>1163</v>
      </c>
      <c r="CJ44" s="45" t="s">
        <v>1164</v>
      </c>
      <c r="CK44" s="45" t="str">
        <f t="shared" si="11"/>
        <v>Sequencing_SAV_RS_Pre-phasing_offset</v>
      </c>
      <c r="CO44" s="48"/>
      <c r="CP44" s="48"/>
      <c r="CQ44" s="47" t="s">
        <v>1165</v>
      </c>
      <c r="CR44" s="48"/>
    </row>
    <row r="45" spans="1:96" x14ac:dyDescent="0.35">
      <c r="A45" s="44" t="s">
        <v>1948</v>
      </c>
      <c r="E45" s="45" t="s">
        <v>681</v>
      </c>
      <c r="F45" s="45" t="s">
        <v>683</v>
      </c>
      <c r="I45" s="45" t="s">
        <v>877</v>
      </c>
      <c r="J45" s="45" t="s">
        <v>878</v>
      </c>
      <c r="M45" s="80" t="s">
        <v>1166</v>
      </c>
      <c r="AC45" s="45" t="s">
        <v>1155</v>
      </c>
      <c r="AR45" s="45" t="s">
        <v>1167</v>
      </c>
      <c r="AS45" s="45" t="str">
        <f t="shared" si="17"/>
        <v>Library Calculations nM MEDIAN</v>
      </c>
      <c r="AT45" s="45" t="str">
        <f>AQ$4&amp;"_"&amp;AQ$8&amp;"_"&amp;AR45</f>
        <v>UP_ILCalc_nM_MEDIAN</v>
      </c>
      <c r="AU45" s="47" t="s">
        <v>1168</v>
      </c>
      <c r="AV45" s="47"/>
      <c r="BA45" s="45" t="s">
        <v>405</v>
      </c>
      <c r="BB45" s="45" t="s">
        <v>1169</v>
      </c>
      <c r="BC45" s="45" t="str">
        <f t="shared" si="16"/>
        <v>DSC_SQ_Reps</v>
      </c>
      <c r="BD45" s="45" t="s">
        <v>1169</v>
      </c>
      <c r="BE45" s="45" t="b">
        <f t="shared" si="5"/>
        <v>1</v>
      </c>
      <c r="BF45" s="45" t="s">
        <v>1169</v>
      </c>
      <c r="BG45" s="45" t="s">
        <v>1169</v>
      </c>
      <c r="BM45" s="51" t="s">
        <v>1170</v>
      </c>
      <c r="BN45" s="45" t="s">
        <v>1171</v>
      </c>
      <c r="BO45" s="51" t="s">
        <v>1171</v>
      </c>
      <c r="BP45" s="51" t="s">
        <v>1171</v>
      </c>
      <c r="BQ45" s="45" t="b">
        <f t="shared" si="2"/>
        <v>1</v>
      </c>
      <c r="BR45" s="47" t="s">
        <v>1171</v>
      </c>
      <c r="BS45" s="45" t="b">
        <f t="shared" si="6"/>
        <v>1</v>
      </c>
      <c r="BX45" s="45" t="s">
        <v>1172</v>
      </c>
      <c r="BZ45" s="45" t="str">
        <f t="shared" si="18"/>
        <v>FinalPool_Qcal_adj_nM</v>
      </c>
      <c r="CA45" s="45" t="s">
        <v>1173</v>
      </c>
      <c r="CI45" s="45" t="s">
        <v>1174</v>
      </c>
      <c r="CJ45" s="45" t="s">
        <v>1175</v>
      </c>
      <c r="CK45" s="45" t="str">
        <f t="shared" si="11"/>
        <v>Sequencing_SAV_RS_Reads_M</v>
      </c>
      <c r="CO45" s="48"/>
      <c r="CP45" s="48"/>
      <c r="CQ45" s="47" t="s">
        <v>1176</v>
      </c>
      <c r="CR45" s="48"/>
    </row>
    <row r="46" spans="1:96" x14ac:dyDescent="0.35">
      <c r="A46" s="45" t="s">
        <v>78</v>
      </c>
      <c r="B46" s="44"/>
      <c r="C46" s="44"/>
      <c r="E46" s="45" t="s">
        <v>702</v>
      </c>
      <c r="F46" s="45" t="s">
        <v>704</v>
      </c>
      <c r="I46" s="45" t="s">
        <v>892</v>
      </c>
      <c r="J46" s="45" t="s">
        <v>893</v>
      </c>
      <c r="M46" s="80" t="s">
        <v>1177</v>
      </c>
      <c r="AC46" s="45" t="s">
        <v>1166</v>
      </c>
      <c r="AR46" s="45" t="s">
        <v>1178</v>
      </c>
      <c r="AS46" s="45" t="str">
        <f t="shared" si="17"/>
        <v>Library Calculations nM CV</v>
      </c>
      <c r="AT46" s="45" t="str">
        <f>AQ$4&amp;"_"&amp;AQ$8&amp;"_"&amp;AR46</f>
        <v>UP_ILCalc_nM_CV</v>
      </c>
      <c r="AU46" s="47" t="s">
        <v>1179</v>
      </c>
      <c r="AV46" s="47"/>
      <c r="BA46" s="45" t="s">
        <v>866</v>
      </c>
      <c r="BB46" s="45" t="s">
        <v>1180</v>
      </c>
      <c r="BC46" s="45" t="str">
        <f t="shared" si="16"/>
        <v>DSC_SQ_Reads_perRep</v>
      </c>
      <c r="BD46" s="45" t="s">
        <v>1180</v>
      </c>
      <c r="BE46" s="45" t="b">
        <f t="shared" si="5"/>
        <v>1</v>
      </c>
      <c r="BF46" s="45" t="s">
        <v>1180</v>
      </c>
      <c r="BG46" s="45" t="s">
        <v>1180</v>
      </c>
      <c r="BM46" s="51" t="s">
        <v>1181</v>
      </c>
      <c r="BN46" s="45" t="s">
        <v>1182</v>
      </c>
      <c r="BO46" s="51" t="s">
        <v>1182</v>
      </c>
      <c r="BP46" s="51" t="s">
        <v>1182</v>
      </c>
      <c r="BQ46" s="45" t="b">
        <f t="shared" si="2"/>
        <v>1</v>
      </c>
      <c r="BR46" s="47" t="s">
        <v>1182</v>
      </c>
      <c r="BS46" s="45" t="b">
        <f t="shared" si="6"/>
        <v>1</v>
      </c>
      <c r="BX46" s="45" t="s">
        <v>396</v>
      </c>
      <c r="BZ46" s="45" t="str">
        <f t="shared" ref="BZ46:BZ56" si="19">$BV$4&amp;"_"&amp;BW$7&amp;"_"&amp;BX46</f>
        <v>FinalPool_qPCR_Tech</v>
      </c>
      <c r="CA46" s="45" t="s">
        <v>1183</v>
      </c>
      <c r="CI46" s="45" t="s">
        <v>1184</v>
      </c>
      <c r="CJ46" s="45" t="s">
        <v>1185</v>
      </c>
      <c r="CK46" s="45" t="str">
        <f t="shared" si="11"/>
        <v>Sequencing_SAV_RS_Reads_PF_M</v>
      </c>
      <c r="CO46" s="48"/>
      <c r="CP46" s="48"/>
      <c r="CQ46" s="47" t="s">
        <v>921</v>
      </c>
      <c r="CR46" s="48"/>
    </row>
    <row r="47" spans="1:96" x14ac:dyDescent="0.35">
      <c r="A47" s="45" t="s">
        <v>1951</v>
      </c>
      <c r="E47" s="45" t="s">
        <v>723</v>
      </c>
      <c r="F47" s="45" t="s">
        <v>725</v>
      </c>
      <c r="I47" s="45" t="s">
        <v>908</v>
      </c>
      <c r="J47" s="45" t="s">
        <v>909</v>
      </c>
      <c r="M47" s="80" t="s">
        <v>1186</v>
      </c>
      <c r="AC47" s="55" t="s">
        <v>1187</v>
      </c>
      <c r="AR47" s="45" t="s">
        <v>1188</v>
      </c>
      <c r="AS47" s="45" t="str">
        <f>AU47</f>
        <v>Library Calculations adj_ng AVG</v>
      </c>
      <c r="AT47" s="45" t="str">
        <f t="shared" ref="AT47:AT51" si="20">AQ$4&amp;"_"&amp;AQ$8&amp;"_"&amp;AR47</f>
        <v>UP_ILCalc_adj_ng_AVG</v>
      </c>
      <c r="AU47" s="47" t="s">
        <v>1189</v>
      </c>
      <c r="AV47" s="47"/>
      <c r="BA47" s="45" t="s">
        <v>883</v>
      </c>
      <c r="BB47" s="45" t="s">
        <v>1190</v>
      </c>
      <c r="BC47" s="45" t="str">
        <f t="shared" si="16"/>
        <v>DSC_SQ_nguL_AVG</v>
      </c>
      <c r="BD47" s="45" t="s">
        <v>1190</v>
      </c>
      <c r="BE47" s="45" t="b">
        <f t="shared" si="5"/>
        <v>1</v>
      </c>
      <c r="BF47" s="45" t="s">
        <v>1190</v>
      </c>
      <c r="BG47" s="45" t="s">
        <v>1190</v>
      </c>
      <c r="BM47" s="51" t="s">
        <v>1191</v>
      </c>
      <c r="BN47" s="45" t="s">
        <v>1192</v>
      </c>
      <c r="BO47" s="51" t="s">
        <v>1192</v>
      </c>
      <c r="BP47" s="51" t="s">
        <v>1192</v>
      </c>
      <c r="BQ47" s="45" t="b">
        <f t="shared" si="2"/>
        <v>1</v>
      </c>
      <c r="BR47" s="47" t="s">
        <v>1192</v>
      </c>
      <c r="BS47" s="45" t="b">
        <f t="shared" si="6"/>
        <v>1</v>
      </c>
      <c r="BX47" s="45" t="s">
        <v>395</v>
      </c>
      <c r="BZ47" s="45" t="str">
        <f t="shared" si="19"/>
        <v>FinalPool_qPCR_Date</v>
      </c>
      <c r="CA47" s="45" t="s">
        <v>1193</v>
      </c>
      <c r="CI47" s="45" t="s">
        <v>1050</v>
      </c>
      <c r="CJ47" s="45" t="s">
        <v>1051</v>
      </c>
      <c r="CK47" s="45" t="str">
        <f t="shared" si="11"/>
        <v>Sequencing_SAV_RS_Percent_above_Q30</v>
      </c>
      <c r="CO47" s="48"/>
      <c r="CP47" s="48"/>
      <c r="CQ47" s="47" t="s">
        <v>1194</v>
      </c>
      <c r="CR47" s="48"/>
    </row>
    <row r="48" spans="1:96" x14ac:dyDescent="0.35">
      <c r="A48" s="45" t="s">
        <v>1949</v>
      </c>
      <c r="E48" s="45" t="s">
        <v>1195</v>
      </c>
      <c r="F48" s="45" t="s">
        <v>745</v>
      </c>
      <c r="I48" s="45" t="s">
        <v>922</v>
      </c>
      <c r="J48" s="45" t="s">
        <v>923</v>
      </c>
      <c r="M48" s="80" t="s">
        <v>865</v>
      </c>
      <c r="AC48" s="45" t="s">
        <v>1196</v>
      </c>
      <c r="AR48" s="45" t="s">
        <v>1197</v>
      </c>
      <c r="AS48" s="45" t="str">
        <f t="shared" ref="AS48:AS51" si="21">AU48</f>
        <v>Library Calculations adj_ng MIN</v>
      </c>
      <c r="AT48" s="45" t="str">
        <f t="shared" si="20"/>
        <v>UP_ILCalc_adj_ng_MIN</v>
      </c>
      <c r="AU48" s="47" t="s">
        <v>1198</v>
      </c>
      <c r="AV48" s="47"/>
      <c r="BA48" s="45" t="s">
        <v>898</v>
      </c>
      <c r="BB48" s="45" t="s">
        <v>1199</v>
      </c>
      <c r="BC48" s="45" t="str">
        <f t="shared" si="16"/>
        <v>DSC_SQ_nguL_MIN</v>
      </c>
      <c r="BD48" s="45" t="s">
        <v>1199</v>
      </c>
      <c r="BE48" s="45" t="b">
        <f t="shared" si="5"/>
        <v>1</v>
      </c>
      <c r="BF48" s="45" t="s">
        <v>1199</v>
      </c>
      <c r="BG48" s="45" t="s">
        <v>1199</v>
      </c>
      <c r="BM48" s="51" t="s">
        <v>1200</v>
      </c>
      <c r="BN48" s="45" t="s">
        <v>1201</v>
      </c>
      <c r="BO48" s="51" t="s">
        <v>1201</v>
      </c>
      <c r="BP48" s="51" t="s">
        <v>1201</v>
      </c>
      <c r="BQ48" s="45" t="b">
        <f t="shared" si="2"/>
        <v>1</v>
      </c>
      <c r="BR48" s="47" t="s">
        <v>1201</v>
      </c>
      <c r="BS48" s="45" t="b">
        <f t="shared" si="6"/>
        <v>1</v>
      </c>
      <c r="BX48" s="45" t="s">
        <v>400</v>
      </c>
      <c r="BZ48" s="45" t="str">
        <f t="shared" si="19"/>
        <v>FinalPool_qPCR_File</v>
      </c>
      <c r="CA48" s="45" t="s">
        <v>1202</v>
      </c>
      <c r="CI48" s="45" t="s">
        <v>1203</v>
      </c>
      <c r="CJ48" s="45" t="s">
        <v>1204</v>
      </c>
      <c r="CK48" s="45" t="str">
        <f t="shared" si="11"/>
        <v>Sequencing_SAV_RS_Yield_Gbp</v>
      </c>
      <c r="CO48" s="48"/>
      <c r="CP48" s="48"/>
      <c r="CQ48" s="47" t="s">
        <v>1205</v>
      </c>
      <c r="CR48" s="48"/>
    </row>
    <row r="49" spans="1:96" x14ac:dyDescent="0.35">
      <c r="A49" s="45" t="s">
        <v>1950</v>
      </c>
      <c r="E49" s="45" t="s">
        <v>762</v>
      </c>
      <c r="F49" s="45" t="s">
        <v>764</v>
      </c>
      <c r="I49" s="45" t="s">
        <v>939</v>
      </c>
      <c r="J49" s="45" t="s">
        <v>940</v>
      </c>
      <c r="M49" s="80" t="s">
        <v>882</v>
      </c>
      <c r="AC49" s="45" t="s">
        <v>1206</v>
      </c>
      <c r="AR49" s="45" t="s">
        <v>1207</v>
      </c>
      <c r="AS49" s="45" t="str">
        <f t="shared" si="21"/>
        <v>Library Calculations adj_ng MAX</v>
      </c>
      <c r="AT49" s="45" t="str">
        <f t="shared" si="20"/>
        <v>UP_ILCalc_adj_ng_MAX</v>
      </c>
      <c r="AU49" s="47" t="s">
        <v>1208</v>
      </c>
      <c r="AV49" s="47"/>
      <c r="BA49" s="45" t="s">
        <v>913</v>
      </c>
      <c r="BB49" s="45" t="s">
        <v>1209</v>
      </c>
      <c r="BC49" s="45" t="str">
        <f t="shared" si="16"/>
        <v>DSC_SQ_nguL_MAX</v>
      </c>
      <c r="BD49" s="45" t="s">
        <v>1209</v>
      </c>
      <c r="BE49" s="45" t="b">
        <f t="shared" si="5"/>
        <v>1</v>
      </c>
      <c r="BF49" s="45" t="s">
        <v>1209</v>
      </c>
      <c r="BG49" s="45" t="s">
        <v>1209</v>
      </c>
      <c r="BM49" s="51" t="s">
        <v>1210</v>
      </c>
      <c r="BN49" s="45" t="s">
        <v>1211</v>
      </c>
      <c r="BO49" s="45" t="s">
        <v>1211</v>
      </c>
      <c r="BP49" s="45" t="s">
        <v>1211</v>
      </c>
      <c r="BQ49" s="45" t="b">
        <f t="shared" si="2"/>
        <v>1</v>
      </c>
      <c r="BR49" s="47" t="s">
        <v>1211</v>
      </c>
      <c r="BS49" s="45" t="b">
        <f t="shared" si="6"/>
        <v>1</v>
      </c>
      <c r="BX49" s="45" t="s">
        <v>402</v>
      </c>
      <c r="BZ49" s="45" t="str">
        <f t="shared" si="19"/>
        <v>FinalPool_qPCR_Kit</v>
      </c>
      <c r="CA49" s="45" t="s">
        <v>1212</v>
      </c>
      <c r="CI49" s="45" t="s">
        <v>1213</v>
      </c>
      <c r="CJ49" s="45" t="s">
        <v>1214</v>
      </c>
      <c r="CK49" s="45" t="str">
        <f t="shared" si="11"/>
        <v>Sequencing_SAV_RS_Cycles_Err_Rated</v>
      </c>
      <c r="CO49" s="48"/>
      <c r="CP49" s="48"/>
      <c r="CQ49" s="47" t="s">
        <v>1215</v>
      </c>
      <c r="CR49" s="48"/>
    </row>
    <row r="50" spans="1:96" x14ac:dyDescent="0.35">
      <c r="E50" s="45" t="s">
        <v>780</v>
      </c>
      <c r="F50" s="45" t="s">
        <v>782</v>
      </c>
      <c r="I50" s="45" t="s">
        <v>956</v>
      </c>
      <c r="J50" s="45" t="s">
        <v>957</v>
      </c>
      <c r="M50" s="80" t="s">
        <v>897</v>
      </c>
      <c r="AC50" s="45" t="s">
        <v>1216</v>
      </c>
      <c r="AR50" s="45" t="s">
        <v>1217</v>
      </c>
      <c r="AS50" s="45" t="str">
        <f t="shared" si="21"/>
        <v>Library Calculations adj_ng MEDIAN</v>
      </c>
      <c r="AT50" s="45" t="str">
        <f t="shared" si="20"/>
        <v>UP_ILCalc_adj_ng_MEDIAN</v>
      </c>
      <c r="AU50" s="47" t="s">
        <v>1218</v>
      </c>
      <c r="AV50" s="47"/>
      <c r="BA50" s="45" t="s">
        <v>928</v>
      </c>
      <c r="BB50" s="45" t="s">
        <v>1219</v>
      </c>
      <c r="BC50" s="45" t="str">
        <f t="shared" si="16"/>
        <v>DSC_SQ_nguL_MEDIAN</v>
      </c>
      <c r="BD50" s="45" t="s">
        <v>1219</v>
      </c>
      <c r="BE50" s="45" t="b">
        <f t="shared" si="5"/>
        <v>1</v>
      </c>
      <c r="BF50" s="45" t="s">
        <v>1219</v>
      </c>
      <c r="BG50" s="45" t="s">
        <v>1219</v>
      </c>
      <c r="BM50" s="51" t="s">
        <v>1220</v>
      </c>
      <c r="BN50" s="45" t="s">
        <v>1221</v>
      </c>
      <c r="BO50" s="45" t="s">
        <v>1221</v>
      </c>
      <c r="BP50" s="45" t="s">
        <v>1221</v>
      </c>
      <c r="BQ50" s="45" t="b">
        <f t="shared" si="2"/>
        <v>1</v>
      </c>
      <c r="BR50" s="47" t="s">
        <v>1221</v>
      </c>
      <c r="BS50" s="45" t="b">
        <f t="shared" si="6"/>
        <v>1</v>
      </c>
      <c r="BX50" s="45" t="s">
        <v>423</v>
      </c>
      <c r="BZ50" s="45" t="str">
        <f t="shared" si="19"/>
        <v>FinalPool_qPCR_Kit_lot</v>
      </c>
      <c r="CA50" s="45" t="s">
        <v>1222</v>
      </c>
      <c r="CI50" s="45" t="s">
        <v>979</v>
      </c>
      <c r="CJ50" s="45" t="s">
        <v>980</v>
      </c>
      <c r="CK50" s="45" t="str">
        <f t="shared" si="11"/>
        <v>Sequencing_SAV_RS_Aligned_Percent</v>
      </c>
      <c r="CO50" s="48"/>
      <c r="CP50" s="48"/>
      <c r="CQ50" s="47" t="s">
        <v>1223</v>
      </c>
      <c r="CR50" s="48"/>
    </row>
    <row r="51" spans="1:96" x14ac:dyDescent="0.35">
      <c r="E51" s="45" t="s">
        <v>784</v>
      </c>
      <c r="F51" s="45" t="s">
        <v>798</v>
      </c>
      <c r="I51" s="45" t="s">
        <v>969</v>
      </c>
      <c r="J51" s="45" t="s">
        <v>970</v>
      </c>
      <c r="M51" s="80" t="s">
        <v>912</v>
      </c>
      <c r="AC51" s="45" t="s">
        <v>1224</v>
      </c>
      <c r="AR51" s="45" t="s">
        <v>1225</v>
      </c>
      <c r="AS51" s="45" t="str">
        <f t="shared" si="21"/>
        <v>Library Calculations adj_ng CV</v>
      </c>
      <c r="AT51" s="45" t="str">
        <f t="shared" si="20"/>
        <v>UP_ILCalc_adj_ng_CV</v>
      </c>
      <c r="AU51" s="47" t="s">
        <v>1226</v>
      </c>
      <c r="AV51" s="47"/>
      <c r="BA51" s="45" t="s">
        <v>947</v>
      </c>
      <c r="BB51" s="45" t="s">
        <v>1227</v>
      </c>
      <c r="BC51" s="45" t="str">
        <f t="shared" si="16"/>
        <v>DSC_SQ_nguL_CV</v>
      </c>
      <c r="BD51" s="45" t="s">
        <v>1227</v>
      </c>
      <c r="BE51" s="45" t="b">
        <f t="shared" si="5"/>
        <v>1</v>
      </c>
      <c r="BF51" s="45" t="s">
        <v>1227</v>
      </c>
      <c r="BG51" s="45" t="s">
        <v>1227</v>
      </c>
      <c r="BM51" s="51" t="s">
        <v>1228</v>
      </c>
      <c r="BN51" s="45" t="s">
        <v>1229</v>
      </c>
      <c r="BO51" s="45" t="s">
        <v>1229</v>
      </c>
      <c r="BP51" s="45" t="s">
        <v>1229</v>
      </c>
      <c r="BQ51" s="45" t="b">
        <f t="shared" si="2"/>
        <v>1</v>
      </c>
      <c r="BR51" s="47" t="s">
        <v>1229</v>
      </c>
      <c r="BS51" s="45" t="b">
        <f t="shared" si="6"/>
        <v>1</v>
      </c>
      <c r="BX51" s="45" t="s">
        <v>456</v>
      </c>
      <c r="BZ51" s="45" t="str">
        <f t="shared" si="19"/>
        <v>FinalPool_qPCR_Kit_DSC_ID</v>
      </c>
      <c r="CA51" s="45" t="s">
        <v>1230</v>
      </c>
      <c r="CI51" s="45" t="s">
        <v>1231</v>
      </c>
      <c r="CJ51" s="45" t="s">
        <v>1232</v>
      </c>
      <c r="CK51" s="45" t="str">
        <f t="shared" si="11"/>
        <v>Sequencing_SAV_RS_Error_Rate_Percent</v>
      </c>
      <c r="CO51" s="48"/>
      <c r="CP51" s="48"/>
      <c r="CQ51" s="47" t="s">
        <v>1233</v>
      </c>
      <c r="CR51" s="48"/>
    </row>
    <row r="52" spans="1:96" x14ac:dyDescent="0.35">
      <c r="E52" s="45" t="s">
        <v>800</v>
      </c>
      <c r="F52" s="45" t="s">
        <v>815</v>
      </c>
      <c r="I52" s="45" t="s">
        <v>982</v>
      </c>
      <c r="J52" s="45" t="s">
        <v>983</v>
      </c>
      <c r="M52" s="79" t="s">
        <v>927</v>
      </c>
      <c r="AC52" s="45" t="s">
        <v>1234</v>
      </c>
      <c r="AR52" s="45" t="s">
        <v>1235</v>
      </c>
      <c r="AS52" s="45" t="str">
        <f>AU52</f>
        <v xml:space="preserve">Library dilution Dilution Factor </v>
      </c>
      <c r="AT52" s="45" t="str">
        <f>AQ$4&amp;"_"&amp;AQ$9&amp;"_"&amp;AR52</f>
        <v>UP_LD_Dilution_Factor</v>
      </c>
      <c r="AU52" s="47" t="s">
        <v>1236</v>
      </c>
      <c r="AV52" s="47"/>
      <c r="BA52" s="45" t="s">
        <v>960</v>
      </c>
      <c r="BB52" s="45" t="s">
        <v>1237</v>
      </c>
      <c r="BC52" s="45" t="str">
        <f t="shared" si="16"/>
        <v>DSC_SQ_ng_AVG</v>
      </c>
      <c r="BD52" s="45" t="s">
        <v>1237</v>
      </c>
      <c r="BE52" s="45" t="b">
        <f t="shared" si="5"/>
        <v>1</v>
      </c>
      <c r="BF52" s="45" t="s">
        <v>1237</v>
      </c>
      <c r="BG52" s="45" t="s">
        <v>1237</v>
      </c>
      <c r="BM52" s="51" t="s">
        <v>1238</v>
      </c>
      <c r="BN52" s="45" t="s">
        <v>1239</v>
      </c>
      <c r="BO52" s="45" t="s">
        <v>1239</v>
      </c>
      <c r="BP52" s="45" t="s">
        <v>1239</v>
      </c>
      <c r="BQ52" s="45" t="b">
        <f t="shared" si="2"/>
        <v>1</v>
      </c>
      <c r="BR52" s="47" t="s">
        <v>1239</v>
      </c>
      <c r="BS52" s="45" t="b">
        <f t="shared" si="6"/>
        <v>1</v>
      </c>
      <c r="BX52" s="45" t="s">
        <v>403</v>
      </c>
      <c r="BZ52" s="45" t="str">
        <f t="shared" si="19"/>
        <v>FinalPool_qPCR_Dilution_factor</v>
      </c>
      <c r="CA52" s="45" t="s">
        <v>1240</v>
      </c>
      <c r="CI52" s="45" t="s">
        <v>1241</v>
      </c>
      <c r="CJ52" s="45" t="s">
        <v>1242</v>
      </c>
      <c r="CK52" s="45" t="str">
        <f t="shared" si="11"/>
        <v>Sequencing_SAV_RS_Error_Rate_35_cycle_Percent</v>
      </c>
      <c r="CO52" s="48"/>
      <c r="CP52" s="48"/>
      <c r="CQ52" s="58" t="s">
        <v>1243</v>
      </c>
      <c r="CR52" s="48"/>
    </row>
    <row r="53" spans="1:96" x14ac:dyDescent="0.35">
      <c r="E53" s="45" t="s">
        <v>817</v>
      </c>
      <c r="F53" s="45" t="s">
        <v>830</v>
      </c>
      <c r="I53" s="45" t="s">
        <v>996</v>
      </c>
      <c r="J53" s="45" t="s">
        <v>997</v>
      </c>
      <c r="M53" s="80" t="s">
        <v>945</v>
      </c>
      <c r="AC53" s="45" t="s">
        <v>1244</v>
      </c>
      <c r="AR53" s="45" t="s">
        <v>836</v>
      </c>
      <c r="AS53" s="45" t="str">
        <f t="shared" ref="AS53:AS80" si="22">AU53</f>
        <v xml:space="preserve">Library dilution Dilution Volume </v>
      </c>
      <c r="AT53" s="45" t="str">
        <f t="shared" ref="AT53:AT71" si="23">AQ$4&amp;"_"&amp;AQ$9&amp;"_"&amp;AR53</f>
        <v>UP_LD_Volume_uL</v>
      </c>
      <c r="AU53" s="47" t="s">
        <v>1245</v>
      </c>
      <c r="AV53" s="47"/>
      <c r="BA53" s="45" t="s">
        <v>972</v>
      </c>
      <c r="BB53" s="45" t="s">
        <v>1246</v>
      </c>
      <c r="BC53" s="45" t="str">
        <f t="shared" si="16"/>
        <v>DSC_SQ_ng_MIN</v>
      </c>
      <c r="BD53" s="45" t="s">
        <v>1246</v>
      </c>
      <c r="BE53" s="45" t="b">
        <f t="shared" si="5"/>
        <v>1</v>
      </c>
      <c r="BF53" s="45" t="s">
        <v>1246</v>
      </c>
      <c r="BG53" s="45" t="s">
        <v>1246</v>
      </c>
      <c r="BM53" s="51" t="s">
        <v>1247</v>
      </c>
      <c r="BN53" s="45" t="s">
        <v>1248</v>
      </c>
      <c r="BO53" s="45" t="s">
        <v>1248</v>
      </c>
      <c r="BP53" s="45" t="s">
        <v>1248</v>
      </c>
      <c r="BQ53" s="45" t="b">
        <f t="shared" si="2"/>
        <v>1</v>
      </c>
      <c r="BR53" s="47" t="s">
        <v>1248</v>
      </c>
      <c r="BS53" s="45" t="b">
        <f t="shared" si="6"/>
        <v>1</v>
      </c>
      <c r="BX53" s="45" t="s">
        <v>1249</v>
      </c>
      <c r="BZ53" s="45" t="str">
        <f t="shared" si="19"/>
        <v>FinalPool_qPCR_Raw_AVG_nM</v>
      </c>
      <c r="CA53" s="45" t="s">
        <v>1250</v>
      </c>
      <c r="CI53" s="45" t="s">
        <v>1251</v>
      </c>
      <c r="CJ53" s="45" t="s">
        <v>1252</v>
      </c>
      <c r="CK53" s="45" t="str">
        <f t="shared" si="11"/>
        <v>Sequencing_SAV_RS_Error_Rate_75_cycle_Percent</v>
      </c>
      <c r="CO53" s="48"/>
      <c r="CP53" s="48"/>
      <c r="CQ53" s="58" t="s">
        <v>1253</v>
      </c>
      <c r="CR53" s="48"/>
    </row>
    <row r="54" spans="1:96" x14ac:dyDescent="0.35">
      <c r="E54" s="45" t="s">
        <v>832</v>
      </c>
      <c r="F54" s="45" t="s">
        <v>845</v>
      </c>
      <c r="I54" s="45" t="s">
        <v>1009</v>
      </c>
      <c r="J54" s="45" t="s">
        <v>1010</v>
      </c>
      <c r="M54" s="80" t="s">
        <v>959</v>
      </c>
      <c r="AC54" s="55" t="s">
        <v>1254</v>
      </c>
      <c r="AR54" s="45" t="s">
        <v>396</v>
      </c>
      <c r="AS54" s="45" t="str">
        <f t="shared" si="22"/>
        <v>Library dilution Dilution Tech</v>
      </c>
      <c r="AT54" s="45" t="str">
        <f t="shared" si="23"/>
        <v>UP_LD_Tech</v>
      </c>
      <c r="AU54" s="47" t="s">
        <v>1255</v>
      </c>
      <c r="AV54" s="47"/>
      <c r="BA54" s="45" t="s">
        <v>987</v>
      </c>
      <c r="BB54" s="45" t="s">
        <v>1256</v>
      </c>
      <c r="BC54" s="45" t="str">
        <f t="shared" si="16"/>
        <v>DSC_SQ_ng_MAX</v>
      </c>
      <c r="BD54" s="45" t="s">
        <v>1256</v>
      </c>
      <c r="BE54" s="45" t="b">
        <f t="shared" si="5"/>
        <v>1</v>
      </c>
      <c r="BF54" s="45" t="s">
        <v>1256</v>
      </c>
      <c r="BG54" s="45" t="s">
        <v>1256</v>
      </c>
      <c r="BM54" s="51" t="s">
        <v>1257</v>
      </c>
      <c r="BN54" s="45" t="s">
        <v>1258</v>
      </c>
      <c r="BO54" s="45" t="s">
        <v>1258</v>
      </c>
      <c r="BP54" s="45" t="s">
        <v>1258</v>
      </c>
      <c r="BQ54" s="45" t="b">
        <f t="shared" si="2"/>
        <v>1</v>
      </c>
      <c r="BR54" s="47" t="s">
        <v>1258</v>
      </c>
      <c r="BS54" s="45" t="b">
        <f t="shared" si="6"/>
        <v>1</v>
      </c>
      <c r="BX54" s="45" t="s">
        <v>1259</v>
      </c>
      <c r="BZ54" s="45" t="str">
        <f t="shared" si="19"/>
        <v>FinalPool_qPCR_Size_bp</v>
      </c>
      <c r="CA54" s="45" t="s">
        <v>1260</v>
      </c>
      <c r="CI54" s="45" t="s">
        <v>1261</v>
      </c>
      <c r="CJ54" s="45" t="s">
        <v>1262</v>
      </c>
      <c r="CK54" s="45" t="str">
        <f t="shared" si="11"/>
        <v>Sequencing_SAV_RS_Error_Rate_100_cycle_Percent</v>
      </c>
      <c r="CO54" s="48"/>
      <c r="CP54" s="48"/>
      <c r="CQ54" s="59" t="s">
        <v>1263</v>
      </c>
      <c r="CR54" s="48"/>
    </row>
    <row r="55" spans="1:96" x14ac:dyDescent="0.35">
      <c r="A55" s="44" t="s">
        <v>1954</v>
      </c>
      <c r="E55" s="45" t="s">
        <v>847</v>
      </c>
      <c r="F55" s="45" t="s">
        <v>861</v>
      </c>
      <c r="M55" s="80" t="s">
        <v>971</v>
      </c>
      <c r="AR55" s="45" t="s">
        <v>395</v>
      </c>
      <c r="AS55" s="45" t="str">
        <f t="shared" si="22"/>
        <v>Library dilution Dilution Date</v>
      </c>
      <c r="AT55" s="45" t="str">
        <f t="shared" si="23"/>
        <v>UP_LD_Date</v>
      </c>
      <c r="AU55" s="47" t="s">
        <v>1264</v>
      </c>
      <c r="AV55" s="47"/>
      <c r="BA55" s="45" t="s">
        <v>1000</v>
      </c>
      <c r="BB55" s="45" t="s">
        <v>1265</v>
      </c>
      <c r="BC55" s="45" t="str">
        <f t="shared" si="16"/>
        <v>DSC_SQ_ng_MEDIAN</v>
      </c>
      <c r="BD55" s="45" t="s">
        <v>1265</v>
      </c>
      <c r="BE55" s="45" t="b">
        <f t="shared" si="5"/>
        <v>1</v>
      </c>
      <c r="BF55" s="45" t="s">
        <v>1265</v>
      </c>
      <c r="BG55" s="45" t="s">
        <v>1265</v>
      </c>
      <c r="BM55" s="51" t="s">
        <v>1266</v>
      </c>
      <c r="BN55" s="45" t="s">
        <v>1267</v>
      </c>
      <c r="BO55" s="45" t="s">
        <v>1267</v>
      </c>
      <c r="BP55" s="45" t="s">
        <v>1267</v>
      </c>
      <c r="BQ55" s="45" t="b">
        <f t="shared" si="2"/>
        <v>1</v>
      </c>
      <c r="BR55" s="47" t="s">
        <v>1267</v>
      </c>
      <c r="BS55" s="45" t="b">
        <f t="shared" si="6"/>
        <v>1</v>
      </c>
      <c r="BX55" s="45" t="s">
        <v>1172</v>
      </c>
      <c r="BZ55" s="45" t="str">
        <f t="shared" si="19"/>
        <v>FinalPool_qPCR_adj_nM</v>
      </c>
      <c r="CA55" s="45" t="s">
        <v>1268</v>
      </c>
      <c r="CI55" s="45" t="s">
        <v>1269</v>
      </c>
      <c r="CJ55" s="45" t="s">
        <v>1270</v>
      </c>
      <c r="CK55" s="45" t="str">
        <f t="shared" si="11"/>
        <v>Sequencing_SAV_RS_Intensity_Cycle_1</v>
      </c>
      <c r="CO55" s="48"/>
      <c r="CP55" s="48"/>
      <c r="CQ55" s="59" t="s">
        <v>1271</v>
      </c>
      <c r="CR55" s="48"/>
    </row>
    <row r="56" spans="1:96" x14ac:dyDescent="0.35">
      <c r="A56" s="45" t="s">
        <v>78</v>
      </c>
      <c r="E56" s="45" t="s">
        <v>875</v>
      </c>
      <c r="F56" s="45" t="s">
        <v>877</v>
      </c>
      <c r="M56" s="80" t="s">
        <v>986</v>
      </c>
      <c r="AP56" s="60" t="s">
        <v>1272</v>
      </c>
      <c r="AR56" s="45" t="s">
        <v>1273</v>
      </c>
      <c r="AS56" s="45" t="str">
        <f t="shared" si="22"/>
        <v>Library dilution Dilution Factor AVG</v>
      </c>
      <c r="AT56" s="45" t="str">
        <f t="shared" si="23"/>
        <v>UP_LD_Dilution_factor_AVG</v>
      </c>
      <c r="AU56" s="47" t="s">
        <v>1274</v>
      </c>
      <c r="AV56" s="47"/>
      <c r="BA56" s="45" t="s">
        <v>1013</v>
      </c>
      <c r="BB56" s="45" t="s">
        <v>1275</v>
      </c>
      <c r="BC56" s="45" t="str">
        <f t="shared" si="16"/>
        <v>DSC_SQ_ng_CV</v>
      </c>
      <c r="BD56" s="45" t="s">
        <v>1275</v>
      </c>
      <c r="BE56" s="45" t="b">
        <f t="shared" si="5"/>
        <v>1</v>
      </c>
      <c r="BF56" s="45" t="s">
        <v>1275</v>
      </c>
      <c r="BG56" s="45" t="s">
        <v>1275</v>
      </c>
      <c r="BM56" s="51" t="s">
        <v>1276</v>
      </c>
      <c r="BN56" s="45" t="s">
        <v>1277</v>
      </c>
      <c r="BO56" s="45" t="s">
        <v>1277</v>
      </c>
      <c r="BP56" s="45" t="s">
        <v>1277</v>
      </c>
      <c r="BQ56" s="45" t="b">
        <f t="shared" si="2"/>
        <v>1</v>
      </c>
      <c r="BR56" s="47" t="s">
        <v>1277</v>
      </c>
      <c r="BS56" s="45" t="b">
        <f t="shared" si="6"/>
        <v>1</v>
      </c>
      <c r="BX56" s="45" t="s">
        <v>455</v>
      </c>
      <c r="BZ56" s="45" t="str">
        <f t="shared" si="19"/>
        <v>FinalPool_qPCR_CV</v>
      </c>
      <c r="CA56" s="45" t="s">
        <v>1278</v>
      </c>
      <c r="CI56" s="45" t="s">
        <v>1279</v>
      </c>
      <c r="CJ56" s="45" t="s">
        <v>1280</v>
      </c>
      <c r="CK56" s="45" t="str">
        <f>$CM$3&amp;"_"&amp;CN$6&amp;"_"&amp;CO$8&amp;"_"&amp;CQ52</f>
        <v>Sequencing_DEM_P_barcode-mismatches</v>
      </c>
      <c r="CO56" s="48"/>
      <c r="CP56" s="48"/>
      <c r="CQ56" s="59" t="s">
        <v>1281</v>
      </c>
      <c r="CR56" s="48"/>
    </row>
    <row r="57" spans="1:96" x14ac:dyDescent="0.35">
      <c r="A57" s="45" t="s">
        <v>2063</v>
      </c>
      <c r="B57"/>
      <c r="C57"/>
      <c r="E57" s="45" t="s">
        <v>863</v>
      </c>
      <c r="F57" s="45" t="s">
        <v>892</v>
      </c>
      <c r="M57" s="80" t="s">
        <v>999</v>
      </c>
      <c r="AP57" s="60" t="s">
        <v>1282</v>
      </c>
      <c r="AR57" s="45" t="s">
        <v>1283</v>
      </c>
      <c r="AS57" s="45" t="str">
        <f t="shared" si="22"/>
        <v>Library dilution Dilution Factor MIN</v>
      </c>
      <c r="AT57" s="45" t="str">
        <f t="shared" si="23"/>
        <v>UP_LD_Dilution_factor_MIN</v>
      </c>
      <c r="AU57" s="47" t="s">
        <v>1284</v>
      </c>
      <c r="AV57" s="47"/>
      <c r="BA57" s="45" t="s">
        <v>1285</v>
      </c>
      <c r="BC57" s="45" t="str">
        <f t="shared" si="16"/>
        <v>DSC_SQ_QC_dilution_Agilent_nguL</v>
      </c>
      <c r="BD57" s="45" t="s">
        <v>1286</v>
      </c>
      <c r="BE57" s="45" t="b">
        <f t="shared" si="5"/>
        <v>1</v>
      </c>
      <c r="BF57" s="45" t="s">
        <v>1286</v>
      </c>
      <c r="BG57" s="45" t="s">
        <v>1286</v>
      </c>
      <c r="BM57" s="51" t="s">
        <v>1287</v>
      </c>
      <c r="BN57" s="45" t="s">
        <v>1288</v>
      </c>
      <c r="BO57" s="45" t="s">
        <v>1288</v>
      </c>
      <c r="BP57" s="45" t="s">
        <v>1288</v>
      </c>
      <c r="BQ57" s="45" t="b">
        <f t="shared" si="2"/>
        <v>1</v>
      </c>
      <c r="BR57" s="45" t="s">
        <v>1288</v>
      </c>
      <c r="BS57" s="45" t="b">
        <f t="shared" si="6"/>
        <v>1</v>
      </c>
      <c r="CI57" s="45" t="s">
        <v>1289</v>
      </c>
      <c r="CJ57" s="45" t="s">
        <v>1290</v>
      </c>
      <c r="CK57" s="45" t="str">
        <f>$CM$3&amp;"_"&amp;CN$6&amp;"_"&amp;CO$8&amp;"_"&amp;CQ53</f>
        <v>Sequencing_DEM_P_use-bases-mask_Y,I,I,Y</v>
      </c>
      <c r="CO57" s="48"/>
      <c r="CP57" s="48"/>
      <c r="CQ57" s="47" t="s">
        <v>1291</v>
      </c>
      <c r="CR57" s="48"/>
    </row>
    <row r="58" spans="1:96" x14ac:dyDescent="0.35">
      <c r="A58" s="45" t="s">
        <v>2061</v>
      </c>
      <c r="B58"/>
      <c r="C58"/>
      <c r="E58" s="45" t="s">
        <v>879</v>
      </c>
      <c r="F58" s="45" t="s">
        <v>908</v>
      </c>
      <c r="M58" s="80" t="s">
        <v>1012</v>
      </c>
      <c r="AR58" s="45" t="s">
        <v>1292</v>
      </c>
      <c r="AS58" s="45" t="str">
        <f t="shared" si="22"/>
        <v>Library dilution Dilution Factor MAX</v>
      </c>
      <c r="AT58" s="45" t="str">
        <f t="shared" si="23"/>
        <v>UP_LD_Dilution_factor_MAX</v>
      </c>
      <c r="AU58" s="47" t="s">
        <v>1293</v>
      </c>
      <c r="AV58" s="47"/>
      <c r="BA58" s="45" t="s">
        <v>396</v>
      </c>
      <c r="BB58" s="45" t="s">
        <v>1294</v>
      </c>
      <c r="BC58" s="45" t="str">
        <f t="shared" ref="BC58:BC83" si="24">AZ$4&amp;"_"&amp;AZ$10&amp;"_"&amp;BA58</f>
        <v>DSC_RINe_Tech</v>
      </c>
      <c r="BD58" s="45" t="s">
        <v>1294</v>
      </c>
      <c r="BE58" s="45" t="b">
        <f t="shared" si="5"/>
        <v>1</v>
      </c>
      <c r="BF58" s="45" t="str">
        <f>BD58</f>
        <v>RINe score Tech</v>
      </c>
      <c r="BG58" s="45" t="s">
        <v>1294</v>
      </c>
      <c r="BM58" s="51" t="s">
        <v>1295</v>
      </c>
      <c r="BN58" s="45" t="s">
        <v>1296</v>
      </c>
      <c r="BO58" s="45" t="s">
        <v>1296</v>
      </c>
      <c r="BP58" s="45" t="s">
        <v>1296</v>
      </c>
      <c r="BQ58" s="45" t="b">
        <f t="shared" si="2"/>
        <v>1</v>
      </c>
      <c r="BR58" s="45" t="s">
        <v>1296</v>
      </c>
      <c r="BS58" s="45" t="b">
        <f t="shared" si="6"/>
        <v>1</v>
      </c>
      <c r="CI58" s="45" t="s">
        <v>1297</v>
      </c>
      <c r="CJ58" s="45" t="s">
        <v>1298</v>
      </c>
      <c r="CK58" s="45" t="str">
        <f>$CM$3&amp;"_"&amp;CN$6&amp;"_"&amp;CO$9&amp;"_"&amp;CQ54</f>
        <v>Sequencing_DEM_FCS_Clusters_Raw</v>
      </c>
      <c r="CO58" s="48"/>
      <c r="CP58" s="48"/>
      <c r="CQ58" s="61" t="s">
        <v>449</v>
      </c>
      <c r="CR58" s="48"/>
    </row>
    <row r="59" spans="1:96" x14ac:dyDescent="0.35">
      <c r="A59" s="45" t="s">
        <v>2062</v>
      </c>
      <c r="B59"/>
      <c r="C59"/>
      <c r="E59" s="45" t="s">
        <v>894</v>
      </c>
      <c r="F59" s="45" t="s">
        <v>922</v>
      </c>
      <c r="M59" s="80" t="s">
        <v>1022</v>
      </c>
      <c r="AR59" s="45" t="s">
        <v>1299</v>
      </c>
      <c r="AS59" s="45" t="str">
        <f t="shared" si="22"/>
        <v>Library dilution Dilution Factor MEDIAN</v>
      </c>
      <c r="AT59" s="45" t="str">
        <f t="shared" si="23"/>
        <v>UP_LD_Dilution_factor_MEDIAN</v>
      </c>
      <c r="AU59" s="47" t="s">
        <v>1300</v>
      </c>
      <c r="AV59" s="47"/>
      <c r="BA59" s="45" t="s">
        <v>395</v>
      </c>
      <c r="BB59" s="45" t="s">
        <v>1301</v>
      </c>
      <c r="BC59" s="45" t="str">
        <f t="shared" si="24"/>
        <v>DSC_RINe_Date</v>
      </c>
      <c r="BD59" s="45" t="s">
        <v>1301</v>
      </c>
      <c r="BE59" s="45" t="b">
        <f t="shared" si="5"/>
        <v>1</v>
      </c>
      <c r="BF59" s="45" t="str">
        <f t="shared" ref="BF59:BF83" si="25">BD59</f>
        <v>RINe score Date</v>
      </c>
      <c r="BG59" s="45" t="s">
        <v>1301</v>
      </c>
      <c r="BM59" s="51" t="s">
        <v>1302</v>
      </c>
      <c r="BN59" s="45" t="s">
        <v>1303</v>
      </c>
      <c r="BO59" s="45" t="s">
        <v>1303</v>
      </c>
      <c r="BP59" s="45" t="s">
        <v>1303</v>
      </c>
      <c r="BQ59" s="45" t="b">
        <f t="shared" si="2"/>
        <v>1</v>
      </c>
      <c r="BR59" s="45" t="s">
        <v>1303</v>
      </c>
      <c r="BS59" s="45" t="b">
        <f t="shared" si="6"/>
        <v>1</v>
      </c>
      <c r="CI59" s="45" t="s">
        <v>1304</v>
      </c>
      <c r="CJ59" s="45" t="s">
        <v>1305</v>
      </c>
      <c r="CK59" s="45" t="str">
        <f>$CM$3&amp;"_"&amp;CN$6&amp;"_"&amp;CO$9&amp;"_"&amp;CQ55</f>
        <v>Sequencing_DEM_FCS_ClustersPF</v>
      </c>
      <c r="CO59" s="48"/>
      <c r="CP59" s="48"/>
      <c r="CQ59" s="61" t="s">
        <v>1306</v>
      </c>
      <c r="CR59" s="48"/>
    </row>
    <row r="60" spans="1:96" x14ac:dyDescent="0.35">
      <c r="A60" s="45" t="s">
        <v>2064</v>
      </c>
      <c r="B60"/>
      <c r="C60"/>
      <c r="E60" s="45" t="s">
        <v>937</v>
      </c>
      <c r="F60" s="45" t="s">
        <v>939</v>
      </c>
      <c r="M60" s="80" t="s">
        <v>1032</v>
      </c>
      <c r="AR60" s="45" t="s">
        <v>1307</v>
      </c>
      <c r="AS60" s="45" t="str">
        <f t="shared" si="22"/>
        <v>Library dilution Dilution Factor CV</v>
      </c>
      <c r="AT60" s="45" t="str">
        <f t="shared" si="23"/>
        <v>UP_LD_Dilution_factor_CV</v>
      </c>
      <c r="AU60" s="47" t="s">
        <v>1308</v>
      </c>
      <c r="AV60" s="47"/>
      <c r="BA60" s="45" t="s">
        <v>400</v>
      </c>
      <c r="BB60" s="45" t="s">
        <v>1309</v>
      </c>
      <c r="BC60" s="45" t="str">
        <f t="shared" si="24"/>
        <v>DSC_RINe_File</v>
      </c>
      <c r="BD60" s="45" t="s">
        <v>1309</v>
      </c>
      <c r="BE60" s="45" t="b">
        <f t="shared" si="5"/>
        <v>1</v>
      </c>
      <c r="BF60" s="45" t="str">
        <f t="shared" si="25"/>
        <v>RINe score File</v>
      </c>
      <c r="BG60" s="45" t="s">
        <v>1309</v>
      </c>
      <c r="BM60" s="45" t="s">
        <v>1310</v>
      </c>
      <c r="BN60" s="45" t="s">
        <v>1311</v>
      </c>
      <c r="BO60" s="45" t="s">
        <v>1311</v>
      </c>
      <c r="BQ60" s="45" t="b">
        <f t="shared" si="2"/>
        <v>1</v>
      </c>
      <c r="BR60" s="47" t="s">
        <v>1311</v>
      </c>
      <c r="BS60" s="45" t="b">
        <f t="shared" si="6"/>
        <v>1</v>
      </c>
      <c r="CI60" s="45" t="s">
        <v>1312</v>
      </c>
      <c r="CJ60" s="45" t="s">
        <v>1313</v>
      </c>
      <c r="CK60" s="45" t="str">
        <f>$CM$3&amp;"_"&amp;CN$6&amp;"_"&amp;CO$9&amp;"_"&amp;CQ56</f>
        <v>Sequencing_DEM_FCS_Yield_MBases</v>
      </c>
      <c r="CO60" s="48"/>
      <c r="CP60" s="48"/>
      <c r="CQ60" s="61" t="s">
        <v>1314</v>
      </c>
      <c r="CR60" s="48"/>
    </row>
    <row r="61" spans="1:96" x14ac:dyDescent="0.35">
      <c r="A61" s="45" t="s">
        <v>2066</v>
      </c>
      <c r="B61"/>
      <c r="C61"/>
      <c r="M61" s="80"/>
      <c r="AU61" s="47"/>
      <c r="AV61" s="47"/>
      <c r="CO61" s="48"/>
      <c r="CP61" s="48"/>
      <c r="CQ61" s="61"/>
      <c r="CR61" s="48"/>
    </row>
    <row r="62" spans="1:96" x14ac:dyDescent="0.35">
      <c r="A62" s="45" t="s">
        <v>2056</v>
      </c>
      <c r="B62"/>
      <c r="C62"/>
      <c r="E62" s="45" t="s">
        <v>910</v>
      </c>
      <c r="F62" s="45" t="s">
        <v>956</v>
      </c>
      <c r="M62" s="80" t="s">
        <v>1042</v>
      </c>
      <c r="AR62" s="45" t="s">
        <v>1315</v>
      </c>
      <c r="AS62" s="45" t="str">
        <f t="shared" si="22"/>
        <v>Expected nM after dilution AVG</v>
      </c>
      <c r="AT62" s="45" t="str">
        <f t="shared" si="23"/>
        <v>UP_LD_expected_nM_AVG</v>
      </c>
      <c r="AU62" s="47" t="s">
        <v>1316</v>
      </c>
      <c r="AV62" s="47"/>
      <c r="BA62" s="45" t="s">
        <v>402</v>
      </c>
      <c r="BB62" s="45" t="s">
        <v>1317</v>
      </c>
      <c r="BC62" s="45" t="str">
        <f t="shared" si="24"/>
        <v>DSC_RINe_Kit</v>
      </c>
      <c r="BD62" s="45" t="s">
        <v>1317</v>
      </c>
      <c r="BE62" s="45" t="b">
        <f t="shared" si="5"/>
        <v>1</v>
      </c>
      <c r="BF62" s="45" t="str">
        <f t="shared" si="25"/>
        <v>RINe score Kit</v>
      </c>
      <c r="BG62" s="45" t="s">
        <v>1317</v>
      </c>
      <c r="BM62" s="45" t="s">
        <v>1318</v>
      </c>
      <c r="BN62" s="45" t="s">
        <v>1319</v>
      </c>
      <c r="BO62" s="45" t="s">
        <v>1319</v>
      </c>
      <c r="BQ62" s="45" t="b">
        <f t="shared" si="2"/>
        <v>1</v>
      </c>
      <c r="BR62" s="47" t="s">
        <v>1319</v>
      </c>
      <c r="BS62" s="45" t="b">
        <f t="shared" si="6"/>
        <v>1</v>
      </c>
      <c r="CI62" s="45" t="s">
        <v>1320</v>
      </c>
      <c r="CJ62" s="45" t="s">
        <v>1321</v>
      </c>
      <c r="CK62" s="45" t="str">
        <f>$CM$3&amp;"_"&amp;CN$6&amp;"_"&amp;CO$11&amp;"_"&amp;CQ57</f>
        <v>Sequencing_DEM_PS_Barcode_sequence_length</v>
      </c>
      <c r="CO62" s="48"/>
      <c r="CP62" s="48"/>
      <c r="CQ62" s="61" t="s">
        <v>1322</v>
      </c>
      <c r="CR62" s="48"/>
    </row>
    <row r="63" spans="1:96" x14ac:dyDescent="0.35">
      <c r="A63" s="45" t="s">
        <v>2065</v>
      </c>
      <c r="B63"/>
      <c r="C63"/>
      <c r="E63" s="45" t="s">
        <v>924</v>
      </c>
      <c r="F63" s="45" t="s">
        <v>969</v>
      </c>
      <c r="M63" s="80" t="s">
        <v>1054</v>
      </c>
      <c r="AR63" s="45" t="s">
        <v>1323</v>
      </c>
      <c r="AS63" s="45" t="str">
        <f t="shared" si="22"/>
        <v>Expected nM after dilution MIN</v>
      </c>
      <c r="AT63" s="45" t="str">
        <f t="shared" si="23"/>
        <v>UP_LD_expected_nM_MIN</v>
      </c>
      <c r="AU63" s="47" t="s">
        <v>1324</v>
      </c>
      <c r="AV63" s="47"/>
      <c r="BA63" s="45" t="s">
        <v>401</v>
      </c>
      <c r="BB63" s="45" t="s">
        <v>1325</v>
      </c>
      <c r="BC63" s="45" t="str">
        <f t="shared" si="24"/>
        <v>DSC_RINe_Instrument</v>
      </c>
      <c r="BD63" s="45" t="s">
        <v>1325</v>
      </c>
      <c r="BE63" s="45" t="b">
        <f t="shared" si="5"/>
        <v>1</v>
      </c>
      <c r="BF63" s="45" t="str">
        <f t="shared" si="25"/>
        <v>RINe score Instrument</v>
      </c>
      <c r="BG63" s="45" t="s">
        <v>1325</v>
      </c>
      <c r="BM63" s="45" t="str">
        <f>"First_pass_PF_clusters_"&amp;AC11</f>
        <v>First_pass_PF_clusters_AVG</v>
      </c>
      <c r="BN63" s="45" t="s">
        <v>1326</v>
      </c>
      <c r="BO63" s="45" t="s">
        <v>1326</v>
      </c>
      <c r="BQ63" s="45" t="b">
        <f t="shared" si="2"/>
        <v>1</v>
      </c>
      <c r="BR63" s="47" t="s">
        <v>1326</v>
      </c>
      <c r="BS63" s="45" t="b">
        <f t="shared" si="6"/>
        <v>1</v>
      </c>
      <c r="CI63" s="45" t="s">
        <v>1327</v>
      </c>
      <c r="CJ63" s="45" t="s">
        <v>1328</v>
      </c>
      <c r="CK63" s="45" t="str">
        <f>$CM$3&amp;"_"&amp;CN$6&amp;"_"&amp;CO$11&amp;"_"&amp;CQ$58&amp;"_"&amp;CR3</f>
        <v>Sequencing_DEM_PS_PF_Clusters_AVG</v>
      </c>
      <c r="CO63" s="48"/>
      <c r="CP63" s="48"/>
      <c r="CQ63" s="61" t="s">
        <v>1329</v>
      </c>
      <c r="CR63" s="48"/>
    </row>
    <row r="64" spans="1:96" x14ac:dyDescent="0.35">
      <c r="A64" s="45" t="s">
        <v>2067</v>
      </c>
      <c r="B64"/>
      <c r="C64"/>
      <c r="E64" s="45" t="s">
        <v>941</v>
      </c>
      <c r="F64" s="45" t="s">
        <v>982</v>
      </c>
      <c r="M64" s="80" t="s">
        <v>1065</v>
      </c>
      <c r="AR64" s="45" t="s">
        <v>1330</v>
      </c>
      <c r="AS64" s="45" t="str">
        <f t="shared" si="22"/>
        <v>Expected nM after dilution MAX</v>
      </c>
      <c r="AT64" s="45" t="str">
        <f t="shared" si="23"/>
        <v>UP_LD_expected_nM_MAX</v>
      </c>
      <c r="AU64" s="47" t="s">
        <v>1331</v>
      </c>
      <c r="AV64" s="47"/>
      <c r="BA64" s="45" t="s">
        <v>1273</v>
      </c>
      <c r="BB64" s="45" t="s">
        <v>1332</v>
      </c>
      <c r="BC64" s="45" t="str">
        <f t="shared" si="24"/>
        <v>DSC_RINe_Dilution_factor_AVG</v>
      </c>
      <c r="BD64" s="45" t="s">
        <v>1332</v>
      </c>
      <c r="BE64" s="45" t="b">
        <f t="shared" si="5"/>
        <v>1</v>
      </c>
      <c r="BF64" s="45" t="str">
        <f t="shared" si="25"/>
        <v>RINe score Dilution factor_AVG</v>
      </c>
      <c r="BG64" s="45" t="s">
        <v>1332</v>
      </c>
      <c r="BM64" s="45" t="str">
        <f>"First_pass_PF_clusters_"&amp;AC12</f>
        <v>First_pass_PF_clusters_MIN</v>
      </c>
      <c r="BN64" s="45" t="s">
        <v>1333</v>
      </c>
      <c r="BO64" s="45" t="s">
        <v>1333</v>
      </c>
      <c r="BQ64" s="45" t="b">
        <f t="shared" si="2"/>
        <v>1</v>
      </c>
      <c r="BR64" s="47" t="s">
        <v>1333</v>
      </c>
      <c r="BS64" s="45" t="b">
        <f t="shared" si="6"/>
        <v>1</v>
      </c>
      <c r="CI64" s="45" t="s">
        <v>1334</v>
      </c>
      <c r="CJ64" s="45" t="s">
        <v>1335</v>
      </c>
      <c r="CK64" s="45" t="str">
        <f>$CM$3&amp;"_"&amp;CN$6&amp;"_"&amp;CO$11&amp;"_"&amp;CQ$58&amp;"_"&amp;CR4</f>
        <v>Sequencing_DEM_PS_PF_Clusters_MIN</v>
      </c>
      <c r="CO64" s="48"/>
      <c r="CP64" s="48"/>
      <c r="CQ64" s="61" t="s">
        <v>1336</v>
      </c>
      <c r="CR64" s="48"/>
    </row>
    <row r="65" spans="1:96" x14ac:dyDescent="0.35">
      <c r="A65" s="45" t="s">
        <v>2088</v>
      </c>
      <c r="B65"/>
      <c r="C65"/>
      <c r="F65" s="45" t="s">
        <v>996</v>
      </c>
      <c r="M65" s="80" t="s">
        <v>1076</v>
      </c>
      <c r="AR65" s="45" t="s">
        <v>1337</v>
      </c>
      <c r="AS65" s="45" t="str">
        <f t="shared" si="22"/>
        <v>Expected nM after dilution MEDIAN</v>
      </c>
      <c r="AT65" s="45" t="str">
        <f t="shared" si="23"/>
        <v>UP_LD_expected_nM_MEDIAN</v>
      </c>
      <c r="AU65" s="47" t="s">
        <v>1338</v>
      </c>
      <c r="AV65" s="47"/>
      <c r="BA65" s="45" t="s">
        <v>1283</v>
      </c>
      <c r="BB65" s="45" t="s">
        <v>1339</v>
      </c>
      <c r="BC65" s="45" t="str">
        <f t="shared" si="24"/>
        <v>DSC_RINe_Dilution_factor_MIN</v>
      </c>
      <c r="BD65" s="45" t="s">
        <v>1339</v>
      </c>
      <c r="BE65" s="45" t="b">
        <f t="shared" si="5"/>
        <v>1</v>
      </c>
      <c r="BF65" s="45" t="str">
        <f t="shared" si="25"/>
        <v>RINe score Dilution factor_MIN</v>
      </c>
      <c r="BG65" s="45" t="s">
        <v>1339</v>
      </c>
      <c r="BM65" s="45" t="str">
        <f>"First_pass_PF_clusters_"&amp;AC13</f>
        <v>First_pass_PF_clusters_MAX</v>
      </c>
      <c r="BN65" s="45" t="s">
        <v>1340</v>
      </c>
      <c r="BO65" s="45" t="s">
        <v>1340</v>
      </c>
      <c r="BQ65" s="45" t="b">
        <f t="shared" si="2"/>
        <v>1</v>
      </c>
      <c r="BR65" s="47" t="s">
        <v>1340</v>
      </c>
      <c r="BS65" s="45" t="b">
        <f t="shared" si="6"/>
        <v>1</v>
      </c>
      <c r="CI65" s="45" t="s">
        <v>1341</v>
      </c>
      <c r="CJ65" s="45" t="s">
        <v>1342</v>
      </c>
      <c r="CK65" s="45" t="str">
        <f>$CM$3&amp;"_"&amp;CN$6&amp;"_"&amp;CO$11&amp;"_"&amp;CQ$58&amp;"_"&amp;CR5</f>
        <v>Sequencing_DEM_PS_PF_Clusters_MAX</v>
      </c>
      <c r="CO65" s="48"/>
      <c r="CP65" s="48"/>
      <c r="CQ65" s="61" t="s">
        <v>1343</v>
      </c>
      <c r="CR65" s="48"/>
    </row>
    <row r="66" spans="1:96" x14ac:dyDescent="0.35">
      <c r="A66" s="45" t="s">
        <v>2068</v>
      </c>
      <c r="B66"/>
      <c r="C66"/>
      <c r="F66" s="45" t="s">
        <v>1009</v>
      </c>
      <c r="M66" s="80" t="s">
        <v>1087</v>
      </c>
      <c r="AR66" s="45" t="s">
        <v>1344</v>
      </c>
      <c r="AS66" s="45" t="str">
        <f t="shared" si="22"/>
        <v>Expected nM after dilution CV</v>
      </c>
      <c r="AT66" s="45" t="str">
        <f t="shared" si="23"/>
        <v>UP_LD_expected_nM_CV</v>
      </c>
      <c r="AU66" s="47" t="s">
        <v>1345</v>
      </c>
      <c r="AV66" s="47"/>
      <c r="BA66" s="45" t="s">
        <v>1292</v>
      </c>
      <c r="BB66" s="45" t="s">
        <v>1346</v>
      </c>
      <c r="BC66" s="45" t="str">
        <f t="shared" si="24"/>
        <v>DSC_RINe_Dilution_factor_MAX</v>
      </c>
      <c r="BD66" s="45" t="s">
        <v>1346</v>
      </c>
      <c r="BE66" s="45" t="b">
        <f t="shared" si="5"/>
        <v>1</v>
      </c>
      <c r="BF66" s="45" t="str">
        <f t="shared" si="25"/>
        <v>RINe score Dilution factor_MAX</v>
      </c>
      <c r="BG66" s="45" t="s">
        <v>1346</v>
      </c>
      <c r="BM66" s="45" t="str">
        <f>"First_pass_PF_clusters_"&amp;AC14</f>
        <v>First_pass_PF_clusters_MEDIAN</v>
      </c>
      <c r="BN66" s="45" t="s">
        <v>1347</v>
      </c>
      <c r="BO66" s="45" t="s">
        <v>1347</v>
      </c>
      <c r="BQ66" s="45" t="b">
        <f t="shared" si="2"/>
        <v>1</v>
      </c>
      <c r="BR66" s="47" t="s">
        <v>1347</v>
      </c>
      <c r="BS66" s="45" t="b">
        <f t="shared" si="6"/>
        <v>1</v>
      </c>
      <c r="CI66" s="45" t="s">
        <v>1348</v>
      </c>
      <c r="CJ66" s="45" t="s">
        <v>1349</v>
      </c>
      <c r="CK66" s="45" t="str">
        <f>$CM$3&amp;"_"&amp;CN$6&amp;"_"&amp;CO$11&amp;"_"&amp;CQ$58&amp;"_"&amp;CR6</f>
        <v>Sequencing_DEM_PS_PF_Clusters_MEDIAN</v>
      </c>
      <c r="CO66" s="48"/>
      <c r="CP66" s="48"/>
      <c r="CQ66" s="61" t="s">
        <v>1350</v>
      </c>
      <c r="CR66" s="48"/>
    </row>
    <row r="67" spans="1:96" x14ac:dyDescent="0.35">
      <c r="A67" s="45" t="s">
        <v>2069</v>
      </c>
      <c r="B67"/>
      <c r="C67"/>
      <c r="M67" s="80" t="s">
        <v>1099</v>
      </c>
      <c r="AR67" s="45" t="s">
        <v>1351</v>
      </c>
      <c r="AS67" s="45" t="str">
        <f t="shared" si="22"/>
        <v>Library Top Stock volume (uL) remaining after dilution AVG</v>
      </c>
      <c r="AT67" s="45" t="str">
        <f t="shared" si="23"/>
        <v>UP_LD_uL_remaining_TS_postD_AVG</v>
      </c>
      <c r="AU67" s="47" t="s">
        <v>1352</v>
      </c>
      <c r="AV67" s="47"/>
      <c r="BA67" s="45" t="s">
        <v>1299</v>
      </c>
      <c r="BB67" s="45" t="s">
        <v>1353</v>
      </c>
      <c r="BC67" s="45" t="str">
        <f t="shared" si="24"/>
        <v>DSC_RINe_Dilution_factor_MEDIAN</v>
      </c>
      <c r="BD67" s="45" t="s">
        <v>1353</v>
      </c>
      <c r="BE67" s="45" t="b">
        <f t="shared" si="5"/>
        <v>1</v>
      </c>
      <c r="BF67" s="45" t="str">
        <f t="shared" si="25"/>
        <v>RINe score Dilution factor_MEDIAN</v>
      </c>
      <c r="BG67" s="45" t="s">
        <v>1353</v>
      </c>
      <c r="BM67" s="45" t="str">
        <f>"First_pass_PF_clusters_"&amp;AC15</f>
        <v>First_pass_PF_clusters_CV</v>
      </c>
      <c r="BN67" s="45" t="s">
        <v>1354</v>
      </c>
      <c r="BO67" s="45" t="s">
        <v>1354</v>
      </c>
      <c r="BQ67" s="45" t="b">
        <f t="shared" si="2"/>
        <v>1</v>
      </c>
      <c r="BR67" s="47" t="s">
        <v>1354</v>
      </c>
      <c r="BS67" s="45" t="b">
        <f t="shared" si="6"/>
        <v>1</v>
      </c>
      <c r="CI67" s="45" t="s">
        <v>1355</v>
      </c>
      <c r="CJ67" s="45" t="s">
        <v>1356</v>
      </c>
      <c r="CK67" s="45" t="str">
        <f>$CM$3&amp;"_"&amp;CN$6&amp;"_"&amp;CO$11&amp;"_"&amp;CQ$58&amp;"_"&amp;CR7</f>
        <v>Sequencing_DEM_PS_PF_Clusters_CV</v>
      </c>
    </row>
    <row r="68" spans="1:96" x14ac:dyDescent="0.35">
      <c r="A68" s="45" t="s">
        <v>2070</v>
      </c>
      <c r="B68"/>
      <c r="C68"/>
      <c r="M68" s="80" t="s">
        <v>1112</v>
      </c>
      <c r="AR68" s="45" t="s">
        <v>1357</v>
      </c>
      <c r="AS68" s="45" t="str">
        <f t="shared" si="22"/>
        <v>Library Top Stock volume (uL) remaining after dilution MIN</v>
      </c>
      <c r="AT68" s="45" t="str">
        <f t="shared" si="23"/>
        <v>UP_LD_uL_remaining_TS_postD_MIN</v>
      </c>
      <c r="AU68" s="47" t="s">
        <v>1358</v>
      </c>
      <c r="AV68" s="47"/>
      <c r="BA68" s="45" t="s">
        <v>1307</v>
      </c>
      <c r="BB68" s="45" t="s">
        <v>1359</v>
      </c>
      <c r="BC68" s="45" t="str">
        <f t="shared" si="24"/>
        <v>DSC_RINe_Dilution_factor_CV</v>
      </c>
      <c r="BD68" s="45" t="s">
        <v>1359</v>
      </c>
      <c r="BE68" s="45" t="b">
        <f t="shared" si="5"/>
        <v>1</v>
      </c>
      <c r="BF68" s="45" t="str">
        <f t="shared" si="25"/>
        <v>RINe score Dilution factor_CV</v>
      </c>
      <c r="BG68" s="45" t="s">
        <v>1359</v>
      </c>
      <c r="BM68" s="45" t="str">
        <f>"First_pass_Target_PF_clusters_"&amp;AC11</f>
        <v>First_pass_Target_PF_clusters_AVG</v>
      </c>
      <c r="BN68" s="45" t="s">
        <v>1360</v>
      </c>
      <c r="BO68" s="45" t="s">
        <v>1360</v>
      </c>
      <c r="BQ68" s="45" t="b">
        <f t="shared" si="2"/>
        <v>1</v>
      </c>
      <c r="BR68" s="47" t="s">
        <v>1360</v>
      </c>
      <c r="BS68" s="45" t="b">
        <f t="shared" si="6"/>
        <v>1</v>
      </c>
      <c r="CI68" s="45" t="s">
        <v>1361</v>
      </c>
      <c r="CJ68" s="45" t="s">
        <v>1362</v>
      </c>
      <c r="CK68" s="45" t="str">
        <f>$CM$3&amp;"_"&amp;CN$6&amp;"_"&amp;CO$11&amp;"_"&amp;CQ$59&amp;"_"&amp;CR3</f>
        <v>Sequencing_DEM_PS_Percent_of_the_lane_AVG</v>
      </c>
    </row>
    <row r="69" spans="1:96" x14ac:dyDescent="0.35">
      <c r="A69" s="45" t="s">
        <v>2071</v>
      </c>
      <c r="B69"/>
      <c r="C69"/>
      <c r="E69" s="42" t="s">
        <v>1363</v>
      </c>
      <c r="M69" s="79" t="s">
        <v>1124</v>
      </c>
      <c r="AR69" s="45" t="s">
        <v>1364</v>
      </c>
      <c r="AS69" s="45" t="str">
        <f t="shared" si="22"/>
        <v>Library Top Stock volume (uL) remaining after dilution MAX</v>
      </c>
      <c r="AT69" s="45" t="str">
        <f t="shared" si="23"/>
        <v>UP_LD_uL_remaining_TS_postD_MAX</v>
      </c>
      <c r="AU69" s="47" t="s">
        <v>1365</v>
      </c>
      <c r="AV69" s="47"/>
      <c r="BA69" s="45" t="s">
        <v>1366</v>
      </c>
      <c r="BB69" s="45" t="s">
        <v>1367</v>
      </c>
      <c r="BC69" s="45" t="str">
        <f t="shared" si="24"/>
        <v>DSC_RINe_RINe_AVG</v>
      </c>
      <c r="BD69" s="45" t="s">
        <v>1367</v>
      </c>
      <c r="BE69" s="45" t="b">
        <f t="shared" si="5"/>
        <v>1</v>
      </c>
      <c r="BF69" s="45" t="str">
        <f t="shared" si="25"/>
        <v>RINe score RINe AVG</v>
      </c>
      <c r="BG69" s="45" t="s">
        <v>1367</v>
      </c>
      <c r="BM69" s="45" t="str">
        <f>"First_pass_Target_PF_clusters_"&amp;AC12</f>
        <v>First_pass_Target_PF_clusters_MIN</v>
      </c>
      <c r="BN69" s="45" t="s">
        <v>1368</v>
      </c>
      <c r="BO69" s="45" t="s">
        <v>1368</v>
      </c>
      <c r="BQ69" s="45" t="b">
        <f t="shared" ref="BQ69:BQ132" si="26">BO69=BN69</f>
        <v>1</v>
      </c>
      <c r="BR69" s="47" t="s">
        <v>1368</v>
      </c>
      <c r="BS69" s="45" t="b">
        <f t="shared" si="6"/>
        <v>1</v>
      </c>
      <c r="CI69" s="45" t="s">
        <v>1369</v>
      </c>
      <c r="CJ69" s="45" t="s">
        <v>1370</v>
      </c>
      <c r="CK69" s="45" t="str">
        <f>$CM$3&amp;"_"&amp;CN$6&amp;"_"&amp;CO$11&amp;"_"&amp;CQ$59&amp;"_"&amp;CR4</f>
        <v>Sequencing_DEM_PS_Percent_of_the_lane_MIN</v>
      </c>
    </row>
    <row r="70" spans="1:96" x14ac:dyDescent="0.35">
      <c r="A70" s="45" t="s">
        <v>2072</v>
      </c>
      <c r="B70"/>
      <c r="C70"/>
      <c r="E70" s="45" t="s">
        <v>78</v>
      </c>
      <c r="M70" s="79" t="s">
        <v>1134</v>
      </c>
      <c r="AR70" s="45" t="s">
        <v>1371</v>
      </c>
      <c r="AS70" s="45" t="str">
        <f t="shared" si="22"/>
        <v>Library Top Stock volume (uL) remaining after dilution MEDIAN</v>
      </c>
      <c r="AT70" s="45" t="str">
        <f t="shared" si="23"/>
        <v>UP_LD_uL_remaining_TS_postD_MEDIAN</v>
      </c>
      <c r="AU70" s="47" t="s">
        <v>1372</v>
      </c>
      <c r="AV70" s="47"/>
      <c r="BA70" s="45" t="s">
        <v>1373</v>
      </c>
      <c r="BB70" s="45" t="s">
        <v>1374</v>
      </c>
      <c r="BC70" s="45" t="str">
        <f t="shared" si="24"/>
        <v>DSC_RINe_RINe_MIN</v>
      </c>
      <c r="BD70" s="45" t="s">
        <v>1374</v>
      </c>
      <c r="BE70" s="45" t="b">
        <f t="shared" ref="BE70:BE133" si="27">BG70=BD70</f>
        <v>1</v>
      </c>
      <c r="BF70" s="45" t="str">
        <f t="shared" si="25"/>
        <v>RINe score RINe MIN</v>
      </c>
      <c r="BG70" s="45" t="s">
        <v>1374</v>
      </c>
      <c r="BM70" s="45" t="str">
        <f>"First_pass_Target_PF_clusters_"&amp;AC13</f>
        <v>First_pass_Target_PF_clusters_MAX</v>
      </c>
      <c r="BN70" s="45" t="s">
        <v>1375</v>
      </c>
      <c r="BO70" s="45" t="s">
        <v>1375</v>
      </c>
      <c r="BQ70" s="45" t="b">
        <f t="shared" si="26"/>
        <v>1</v>
      </c>
      <c r="BR70" s="47" t="s">
        <v>1375</v>
      </c>
      <c r="BS70" s="45" t="b">
        <f t="shared" si="6"/>
        <v>1</v>
      </c>
      <c r="CI70" s="45" t="s">
        <v>1376</v>
      </c>
      <c r="CJ70" s="45" t="s">
        <v>1377</v>
      </c>
      <c r="CK70" s="45" t="str">
        <f>$CM$3&amp;"_"&amp;CN$6&amp;"_"&amp;CO$11&amp;"_"&amp;CQ$59&amp;"_"&amp;CR5</f>
        <v>Sequencing_DEM_PS_Percent_of_the_lane_MAX</v>
      </c>
    </row>
    <row r="71" spans="1:96" x14ac:dyDescent="0.35">
      <c r="A71" s="45" t="s">
        <v>2080</v>
      </c>
      <c r="B71"/>
      <c r="C71"/>
      <c r="E71" s="45" t="s">
        <v>1378</v>
      </c>
      <c r="M71" s="79" t="s">
        <v>1145</v>
      </c>
      <c r="AR71" s="45" t="s">
        <v>1379</v>
      </c>
      <c r="AS71" s="45" t="str">
        <f t="shared" si="22"/>
        <v>Library Top Stock volume (uL) remaining after dilution CV</v>
      </c>
      <c r="AT71" s="45" t="str">
        <f t="shared" si="23"/>
        <v>UP_LD_uL_remaining_TS_postD_CV</v>
      </c>
      <c r="AU71" s="47" t="s">
        <v>1380</v>
      </c>
      <c r="AV71" s="47"/>
      <c r="BA71" s="45" t="s">
        <v>1381</v>
      </c>
      <c r="BB71" s="45" t="s">
        <v>1382</v>
      </c>
      <c r="BC71" s="45" t="str">
        <f t="shared" si="24"/>
        <v>DSC_RINe_RINe_MAX</v>
      </c>
      <c r="BD71" s="45" t="s">
        <v>1382</v>
      </c>
      <c r="BE71" s="45" t="b">
        <f t="shared" si="27"/>
        <v>1</v>
      </c>
      <c r="BF71" s="45" t="str">
        <f t="shared" si="25"/>
        <v>RINe score RINe MAX</v>
      </c>
      <c r="BG71" s="45" t="s">
        <v>1382</v>
      </c>
      <c r="BM71" s="45" t="str">
        <f>"First_pass_Target_PF_clusters_"&amp;AC14</f>
        <v>First_pass_Target_PF_clusters_MEDIAN</v>
      </c>
      <c r="BN71" s="45" t="s">
        <v>1383</v>
      </c>
      <c r="BO71" s="45" t="s">
        <v>1383</v>
      </c>
      <c r="BQ71" s="45" t="b">
        <f t="shared" si="26"/>
        <v>1</v>
      </c>
      <c r="BR71" s="47" t="s">
        <v>1383</v>
      </c>
      <c r="BS71" s="45" t="b">
        <f t="shared" ref="BS71:BS134" si="28">BN71=BR71</f>
        <v>1</v>
      </c>
      <c r="CI71" s="45" t="s">
        <v>1384</v>
      </c>
      <c r="CJ71" s="45" t="s">
        <v>1385</v>
      </c>
      <c r="CK71" s="45" t="str">
        <f>$CM$3&amp;"_"&amp;CN$6&amp;"_"&amp;CO$11&amp;"_"&amp;CQ$59&amp;"_"&amp;CR6</f>
        <v>Sequencing_DEM_PS_Percent_of_the_lane_MEDIAN</v>
      </c>
    </row>
    <row r="72" spans="1:96" x14ac:dyDescent="0.35">
      <c r="A72" s="45" t="s">
        <v>2073</v>
      </c>
      <c r="B72"/>
      <c r="C72"/>
      <c r="E72" s="45" t="s">
        <v>33</v>
      </c>
      <c r="M72" s="79" t="s">
        <v>1156</v>
      </c>
      <c r="AR72" s="45" t="s">
        <v>396</v>
      </c>
      <c r="AS72" s="45" t="str">
        <f t="shared" si="22"/>
        <v>Library Dilution Quantitation Tech</v>
      </c>
      <c r="AT72" s="45" t="str">
        <f>AQ$4&amp;"_"&amp;AQ$10&amp;"_"&amp;AR72</f>
        <v>UP_LDQ_Tech</v>
      </c>
      <c r="AU72" s="47" t="s">
        <v>1386</v>
      </c>
      <c r="AV72" s="47"/>
      <c r="BA72" s="45" t="s">
        <v>1387</v>
      </c>
      <c r="BB72" s="45" t="s">
        <v>1388</v>
      </c>
      <c r="BC72" s="45" t="str">
        <f t="shared" si="24"/>
        <v>DSC_RINe_RINe_MEDIAN</v>
      </c>
      <c r="BD72" s="45" t="s">
        <v>1388</v>
      </c>
      <c r="BE72" s="45" t="b">
        <f t="shared" si="27"/>
        <v>1</v>
      </c>
      <c r="BF72" s="45" t="str">
        <f t="shared" si="25"/>
        <v>RINe score RINe MEDIAN</v>
      </c>
      <c r="BG72" s="45" t="s">
        <v>1388</v>
      </c>
      <c r="BM72" s="45" t="str">
        <f>"First_pass_Target_PF_clusters_"&amp;AC15</f>
        <v>First_pass_Target_PF_clusters_CV</v>
      </c>
      <c r="BN72" s="45" t="s">
        <v>1389</v>
      </c>
      <c r="BO72" s="45" t="s">
        <v>1389</v>
      </c>
      <c r="BQ72" s="45" t="b">
        <f t="shared" si="26"/>
        <v>1</v>
      </c>
      <c r="BR72" s="47" t="s">
        <v>1389</v>
      </c>
      <c r="BS72" s="45" t="b">
        <f t="shared" si="28"/>
        <v>1</v>
      </c>
      <c r="CI72" s="45" t="s">
        <v>1390</v>
      </c>
      <c r="CJ72" s="45" t="s">
        <v>1391</v>
      </c>
      <c r="CK72" s="45" t="str">
        <f>$CM$3&amp;"_"&amp;CN$6&amp;"_"&amp;CO$11&amp;"_"&amp;CQ$59&amp;"_"&amp;CR7</f>
        <v>Sequencing_DEM_PS_Percent_of_the_lane_CV</v>
      </c>
    </row>
    <row r="73" spans="1:96" x14ac:dyDescent="0.35">
      <c r="A73" s="45" t="s">
        <v>2074</v>
      </c>
      <c r="B73"/>
      <c r="C73"/>
      <c r="E73" s="45" t="s">
        <v>1392</v>
      </c>
      <c r="M73" s="81" t="s">
        <v>1196</v>
      </c>
      <c r="AR73" s="45" t="s">
        <v>395</v>
      </c>
      <c r="AS73" s="45" t="str">
        <f t="shared" si="22"/>
        <v>Library Dilution Quantitation Date</v>
      </c>
      <c r="AT73" s="45" t="str">
        <f t="shared" ref="AT73:AT80" si="29">AQ$4&amp;"_"&amp;AQ$10&amp;"_"&amp;AR73</f>
        <v>UP_LDQ_Date</v>
      </c>
      <c r="AU73" s="47" t="s">
        <v>1393</v>
      </c>
      <c r="AV73" s="47"/>
      <c r="BA73" s="45" t="s">
        <v>1394</v>
      </c>
      <c r="BB73" s="45" t="s">
        <v>1395</v>
      </c>
      <c r="BC73" s="45" t="str">
        <f t="shared" si="24"/>
        <v>DSC_RINe_RINe_CV</v>
      </c>
      <c r="BD73" s="45" t="s">
        <v>1395</v>
      </c>
      <c r="BE73" s="45" t="b">
        <f t="shared" si="27"/>
        <v>1</v>
      </c>
      <c r="BF73" s="45" t="str">
        <f t="shared" si="25"/>
        <v>RINe score RINe CV</v>
      </c>
      <c r="BG73" s="45" t="s">
        <v>1395</v>
      </c>
      <c r="BM73" s="45" t="str">
        <f>"First_pass_Off_Target_PF_clusters_"&amp;AC11</f>
        <v>First_pass_Off_Target_PF_clusters_AVG</v>
      </c>
      <c r="BN73" s="45" t="s">
        <v>1396</v>
      </c>
      <c r="BO73" s="45" t="s">
        <v>1396</v>
      </c>
      <c r="BQ73" s="45" t="b">
        <f t="shared" si="26"/>
        <v>1</v>
      </c>
      <c r="BR73" s="47" t="s">
        <v>1396</v>
      </c>
      <c r="BS73" s="45" t="b">
        <f t="shared" si="28"/>
        <v>1</v>
      </c>
      <c r="CI73" s="45" t="s">
        <v>1397</v>
      </c>
      <c r="CJ73" s="45" t="s">
        <v>1398</v>
      </c>
      <c r="CK73" s="45" t="str">
        <f>$CM$3&amp;"_"&amp;CN$6&amp;"_"&amp;CO$11&amp;"_"&amp;CQ$60&amp;"_"&amp;CR3</f>
        <v>Sequencing_DEM_PS_Percent_Perfect_barcode_AVG</v>
      </c>
    </row>
    <row r="74" spans="1:96" x14ac:dyDescent="0.35">
      <c r="A74" s="45" t="s">
        <v>2075</v>
      </c>
      <c r="B74"/>
      <c r="C74"/>
      <c r="E74" s="45" t="s">
        <v>1399</v>
      </c>
      <c r="M74" s="80" t="s">
        <v>1206</v>
      </c>
      <c r="AR74" s="45" t="s">
        <v>400</v>
      </c>
      <c r="AS74" s="45" t="str">
        <f t="shared" si="22"/>
        <v>Library Dilution Quantitation File</v>
      </c>
      <c r="AT74" s="45" t="str">
        <f t="shared" si="29"/>
        <v>UP_LDQ_File</v>
      </c>
      <c r="AU74" s="47" t="s">
        <v>1400</v>
      </c>
      <c r="AV74" s="47"/>
      <c r="BA74" s="45" t="s">
        <v>1401</v>
      </c>
      <c r="BB74" s="45" t="s">
        <v>1402</v>
      </c>
      <c r="BC74" s="45" t="str">
        <f t="shared" si="24"/>
        <v>DSC_RINe_28S_18S_AVG</v>
      </c>
      <c r="BD74" s="45" t="s">
        <v>1402</v>
      </c>
      <c r="BE74" s="45" t="b">
        <f t="shared" si="27"/>
        <v>1</v>
      </c>
      <c r="BF74" s="45" t="str">
        <f t="shared" si="25"/>
        <v>RINe score 28S/18S AVG</v>
      </c>
      <c r="BG74" s="45" t="s">
        <v>1402</v>
      </c>
      <c r="BM74" s="45" t="str">
        <f>"First_pass_Off_Target_PF_clusters_"&amp;AC12</f>
        <v>First_pass_Off_Target_PF_clusters_MIN</v>
      </c>
      <c r="BN74" s="45" t="s">
        <v>1403</v>
      </c>
      <c r="BO74" s="45" t="s">
        <v>1403</v>
      </c>
      <c r="BQ74" s="45" t="b">
        <f t="shared" si="26"/>
        <v>1</v>
      </c>
      <c r="BR74" s="47" t="s">
        <v>1403</v>
      </c>
      <c r="BS74" s="45" t="b">
        <f t="shared" si="28"/>
        <v>1</v>
      </c>
      <c r="CI74" s="45" t="s">
        <v>1404</v>
      </c>
      <c r="CJ74" s="45" t="s">
        <v>1405</v>
      </c>
      <c r="CK74" s="45" t="str">
        <f>$CM$3&amp;"_"&amp;CN$6&amp;"_"&amp;CO$11&amp;"_"&amp;CQ$60&amp;"_"&amp;CR4</f>
        <v>Sequencing_DEM_PS_Percent_Perfect_barcode_MIN</v>
      </c>
    </row>
    <row r="75" spans="1:96" x14ac:dyDescent="0.35">
      <c r="A75" s="45" t="s">
        <v>2076</v>
      </c>
      <c r="B75"/>
      <c r="C75"/>
      <c r="E75" s="45" t="s">
        <v>1406</v>
      </c>
      <c r="M75" s="80" t="s">
        <v>1216</v>
      </c>
      <c r="AR75" s="45" t="s">
        <v>402</v>
      </c>
      <c r="AS75" s="45" t="str">
        <f t="shared" si="22"/>
        <v>Library Dilution Quantitation Kit</v>
      </c>
      <c r="AT75" s="45" t="str">
        <f t="shared" si="29"/>
        <v>UP_LDQ_Kit</v>
      </c>
      <c r="AU75" s="47" t="s">
        <v>1407</v>
      </c>
      <c r="AV75" s="47"/>
      <c r="BA75" s="45" t="s">
        <v>1408</v>
      </c>
      <c r="BB75" s="45" t="s">
        <v>1409</v>
      </c>
      <c r="BC75" s="45" t="str">
        <f t="shared" si="24"/>
        <v>DSC_RINe_28S_18S_MIN</v>
      </c>
      <c r="BD75" s="45" t="s">
        <v>1409</v>
      </c>
      <c r="BE75" s="45" t="b">
        <f t="shared" si="27"/>
        <v>1</v>
      </c>
      <c r="BF75" s="45" t="str">
        <f t="shared" si="25"/>
        <v>RINe score 28S/18S MIN</v>
      </c>
      <c r="BG75" s="45" t="s">
        <v>1409</v>
      </c>
      <c r="BM75" s="45" t="str">
        <f>"First_pass_Off_Target_PF_clusters_"&amp;AC13</f>
        <v>First_pass_Off_Target_PF_clusters_MAX</v>
      </c>
      <c r="BN75" s="45" t="s">
        <v>1410</v>
      </c>
      <c r="BO75" s="45" t="s">
        <v>1410</v>
      </c>
      <c r="BQ75" s="45" t="b">
        <f t="shared" si="26"/>
        <v>1</v>
      </c>
      <c r="BR75" s="47" t="s">
        <v>1410</v>
      </c>
      <c r="BS75" s="45" t="b">
        <f t="shared" si="28"/>
        <v>1</v>
      </c>
      <c r="CI75" s="45" t="s">
        <v>1411</v>
      </c>
      <c r="CJ75" s="45" t="s">
        <v>1412</v>
      </c>
      <c r="CK75" s="45" t="str">
        <f>$CM$3&amp;"_"&amp;CN$6&amp;"_"&amp;CO$11&amp;"_"&amp;CQ$60&amp;"_"&amp;CR5</f>
        <v>Sequencing_DEM_PS_Percent_Perfect_barcode_MAX</v>
      </c>
    </row>
    <row r="76" spans="1:96" x14ac:dyDescent="0.35">
      <c r="A76" s="45" t="s">
        <v>2077</v>
      </c>
      <c r="B76"/>
      <c r="C76"/>
      <c r="E76" s="45" t="s">
        <v>1413</v>
      </c>
      <c r="M76" s="80" t="s">
        <v>1224</v>
      </c>
      <c r="AR76" s="45" t="s">
        <v>401</v>
      </c>
      <c r="AS76" s="45" t="str">
        <f t="shared" si="22"/>
        <v>Library Dilution Quantitation Instrument</v>
      </c>
      <c r="AT76" s="45" t="str">
        <f t="shared" si="29"/>
        <v>UP_LDQ_Instrument</v>
      </c>
      <c r="AU76" s="47" t="s">
        <v>1414</v>
      </c>
      <c r="AV76" s="47"/>
      <c r="BA76" s="45" t="s">
        <v>1415</v>
      </c>
      <c r="BB76" s="45" t="s">
        <v>1416</v>
      </c>
      <c r="BC76" s="45" t="str">
        <f t="shared" si="24"/>
        <v>DSC_RINe_28S_18S_MAX</v>
      </c>
      <c r="BD76" s="45" t="s">
        <v>1416</v>
      </c>
      <c r="BE76" s="45" t="b">
        <f t="shared" si="27"/>
        <v>1</v>
      </c>
      <c r="BF76" s="45" t="str">
        <f t="shared" si="25"/>
        <v>RINe score 28S/18S MAX</v>
      </c>
      <c r="BG76" s="45" t="s">
        <v>1416</v>
      </c>
      <c r="BM76" s="45" t="str">
        <f>"First_pass_Off_Target_PF_clusters_"&amp;AC14</f>
        <v>First_pass_Off_Target_PF_clusters_MEDIAN</v>
      </c>
      <c r="BN76" s="45" t="s">
        <v>1417</v>
      </c>
      <c r="BO76" s="45" t="s">
        <v>1417</v>
      </c>
      <c r="BQ76" s="45" t="b">
        <f t="shared" si="26"/>
        <v>1</v>
      </c>
      <c r="BR76" s="47" t="s">
        <v>1417</v>
      </c>
      <c r="BS76" s="45" t="b">
        <f t="shared" si="28"/>
        <v>1</v>
      </c>
      <c r="CI76" s="45" t="s">
        <v>1418</v>
      </c>
      <c r="CJ76" s="45" t="s">
        <v>1419</v>
      </c>
      <c r="CK76" s="45" t="str">
        <f>$CM$3&amp;"_"&amp;CN$6&amp;"_"&amp;CO$11&amp;"_"&amp;CQ$60&amp;"_"&amp;CR6</f>
        <v>Sequencing_DEM_PS_Percent_Perfect_barcode_MEDIAN</v>
      </c>
    </row>
    <row r="77" spans="1:96" x14ac:dyDescent="0.35">
      <c r="A77" s="45" t="s">
        <v>2078</v>
      </c>
      <c r="B77"/>
      <c r="C77"/>
      <c r="E77" s="45" t="s">
        <v>1420</v>
      </c>
      <c r="M77" s="80" t="s">
        <v>1234</v>
      </c>
      <c r="AR77" s="45" t="s">
        <v>403</v>
      </c>
      <c r="AS77" s="45" t="str">
        <f t="shared" si="22"/>
        <v>Library Dilution Quantitation Dilution_factor</v>
      </c>
      <c r="AT77" s="45" t="str">
        <f t="shared" si="29"/>
        <v>UP_LDQ_Dilution_factor</v>
      </c>
      <c r="AU77" s="47" t="s">
        <v>1421</v>
      </c>
      <c r="AV77" s="47"/>
      <c r="BA77" s="45" t="s">
        <v>1422</v>
      </c>
      <c r="BB77" s="45" t="s">
        <v>1423</v>
      </c>
      <c r="BC77" s="45" t="str">
        <f t="shared" si="24"/>
        <v>DSC_RINe_28S_18S_MEDIAN</v>
      </c>
      <c r="BD77" s="45" t="s">
        <v>1423</v>
      </c>
      <c r="BE77" s="45" t="b">
        <f t="shared" si="27"/>
        <v>1</v>
      </c>
      <c r="BF77" s="45" t="str">
        <f t="shared" si="25"/>
        <v>RINe score 28S/18S MEDIAN</v>
      </c>
      <c r="BG77" s="45" t="s">
        <v>1423</v>
      </c>
      <c r="BM77" s="45" t="str">
        <f>"First_pass_Off_Target_PF_clusters_"&amp;AC15</f>
        <v>First_pass_Off_Target_PF_clusters_CV</v>
      </c>
      <c r="BN77" s="45" t="s">
        <v>1424</v>
      </c>
      <c r="BO77" s="45" t="s">
        <v>1424</v>
      </c>
      <c r="BQ77" s="45" t="b">
        <f t="shared" si="26"/>
        <v>1</v>
      </c>
      <c r="BR77" s="47" t="s">
        <v>1424</v>
      </c>
      <c r="BS77" s="45" t="b">
        <f t="shared" si="28"/>
        <v>1</v>
      </c>
      <c r="CI77" s="45" t="s">
        <v>1425</v>
      </c>
      <c r="CJ77" s="45" t="s">
        <v>1426</v>
      </c>
      <c r="CK77" s="45" t="str">
        <f>$CM$3&amp;"_"&amp;CN$6&amp;"_"&amp;CO$11&amp;"_"&amp;CQ$60&amp;"_"&amp;CR7</f>
        <v>Sequencing_DEM_PS_Percent_Perfect_barcode_CV</v>
      </c>
    </row>
    <row r="78" spans="1:96" x14ac:dyDescent="0.35">
      <c r="A78" s="45" t="s">
        <v>2079</v>
      </c>
      <c r="B78" s="329"/>
      <c r="C78" s="329"/>
      <c r="D78" s="10"/>
      <c r="E78" s="45" t="s">
        <v>1427</v>
      </c>
      <c r="M78" s="80" t="s">
        <v>1244</v>
      </c>
      <c r="AR78" s="45" t="s">
        <v>836</v>
      </c>
      <c r="AS78" s="45" t="str">
        <f t="shared" si="22"/>
        <v>Library Dilution Quantitation Volume</v>
      </c>
      <c r="AT78" s="45" t="str">
        <f t="shared" si="29"/>
        <v>UP_LDQ_Volume_uL</v>
      </c>
      <c r="AU78" s="47" t="s">
        <v>1428</v>
      </c>
      <c r="AV78" s="47"/>
      <c r="BA78" s="45" t="s">
        <v>1429</v>
      </c>
      <c r="BB78" s="45" t="s">
        <v>1430</v>
      </c>
      <c r="BC78" s="45" t="str">
        <f t="shared" si="24"/>
        <v>DSC_RINe_28S_18S_CV</v>
      </c>
      <c r="BD78" s="45" t="s">
        <v>1430</v>
      </c>
      <c r="BE78" s="45" t="b">
        <f t="shared" si="27"/>
        <v>1</v>
      </c>
      <c r="BF78" s="45" t="str">
        <f t="shared" si="25"/>
        <v>RINe score 28S/18S CV</v>
      </c>
      <c r="BG78" s="45" t="s">
        <v>1430</v>
      </c>
      <c r="BM78" s="45" t="str">
        <f>"First_pass_Clusters_per_uL_"&amp;AC11</f>
        <v>First_pass_Clusters_per_uL_AVG</v>
      </c>
      <c r="BN78" s="45" t="s">
        <v>1431</v>
      </c>
      <c r="BO78" s="62" t="s">
        <v>1431</v>
      </c>
      <c r="BQ78" s="45" t="b">
        <f t="shared" si="26"/>
        <v>1</v>
      </c>
      <c r="BR78" s="47" t="s">
        <v>1431</v>
      </c>
      <c r="BS78" s="45" t="b">
        <f t="shared" si="28"/>
        <v>1</v>
      </c>
      <c r="CI78" s="45" t="s">
        <v>1432</v>
      </c>
      <c r="CJ78" s="45" t="s">
        <v>1433</v>
      </c>
      <c r="CK78" s="45" t="str">
        <f>$CM$3&amp;"_"&amp;CN$6&amp;"_"&amp;CO$11&amp;"_"&amp;CQ$62&amp;"_"&amp;CR3</f>
        <v>Sequencing_DEM_PS_Percent_One_mismatch_barcode_AVG</v>
      </c>
    </row>
    <row r="79" spans="1:96" x14ac:dyDescent="0.35">
      <c r="A79" s="45" t="s">
        <v>2081</v>
      </c>
      <c r="B79" s="329"/>
      <c r="C79" s="329"/>
      <c r="D79" s="10"/>
      <c r="E79" s="45" t="s">
        <v>1434</v>
      </c>
      <c r="M79" s="79" t="s">
        <v>1254</v>
      </c>
      <c r="AR79" s="45" t="s">
        <v>405</v>
      </c>
      <c r="AS79" s="45" t="str">
        <f t="shared" si="22"/>
        <v>Library Dilution Quantitation Reps</v>
      </c>
      <c r="AT79" s="45" t="str">
        <f t="shared" si="29"/>
        <v>UP_LDQ_Reps</v>
      </c>
      <c r="AU79" s="47" t="s">
        <v>1435</v>
      </c>
      <c r="AV79" s="47"/>
      <c r="BA79" s="45" t="s">
        <v>1436</v>
      </c>
      <c r="BB79" s="45" t="s">
        <v>1437</v>
      </c>
      <c r="BC79" s="45" t="str">
        <f t="shared" si="24"/>
        <v>DSC_RINe_pguL_AVG</v>
      </c>
      <c r="BD79" s="45" t="s">
        <v>1437</v>
      </c>
      <c r="BE79" s="45" t="b">
        <f t="shared" si="27"/>
        <v>1</v>
      </c>
      <c r="BF79" s="45" t="str">
        <f t="shared" si="25"/>
        <v>RINe score pg/uL AVG</v>
      </c>
      <c r="BG79" s="45" t="s">
        <v>1437</v>
      </c>
      <c r="BM79" s="45" t="str">
        <f>"First_pass_Clusters_per_uL_"&amp;AC12</f>
        <v>First_pass_Clusters_per_uL_MIN</v>
      </c>
      <c r="BN79" s="45" t="s">
        <v>1438</v>
      </c>
      <c r="BO79" s="62" t="s">
        <v>1438</v>
      </c>
      <c r="BQ79" s="45" t="b">
        <f t="shared" si="26"/>
        <v>1</v>
      </c>
      <c r="BR79" s="47" t="s">
        <v>1438</v>
      </c>
      <c r="BS79" s="45" t="b">
        <f t="shared" si="28"/>
        <v>1</v>
      </c>
      <c r="CI79" s="45" t="s">
        <v>1439</v>
      </c>
      <c r="CJ79" s="45" t="s">
        <v>1440</v>
      </c>
      <c r="CK79" s="45" t="str">
        <f>$CM$3&amp;"_"&amp;CN$6&amp;"_"&amp;CO$11&amp;"_"&amp;CQ$62&amp;"_"&amp;CR4</f>
        <v>Sequencing_DEM_PS_Percent_One_mismatch_barcode_MIN</v>
      </c>
    </row>
    <row r="80" spans="1:96" x14ac:dyDescent="0.35">
      <c r="A80" s="45" t="s">
        <v>2082</v>
      </c>
      <c r="B80" s="329"/>
      <c r="C80" s="329"/>
      <c r="D80" s="10"/>
      <c r="E80" s="45" t="s">
        <v>1441</v>
      </c>
      <c r="AR80" s="45" t="s">
        <v>866</v>
      </c>
      <c r="AS80" s="45" t="str">
        <f t="shared" si="22"/>
        <v>Library Dilution Quantitation Reads/Rep</v>
      </c>
      <c r="AT80" s="45" t="str">
        <f t="shared" si="29"/>
        <v>UP_LDQ_Reads_perRep</v>
      </c>
      <c r="AU80" s="47" t="s">
        <v>1442</v>
      </c>
      <c r="AV80" s="47"/>
      <c r="BA80" s="45" t="s">
        <v>1443</v>
      </c>
      <c r="BB80" s="45" t="s">
        <v>1444</v>
      </c>
      <c r="BC80" s="45" t="str">
        <f t="shared" si="24"/>
        <v>DSC_RINe_pguL_MIN</v>
      </c>
      <c r="BD80" s="45" t="s">
        <v>1444</v>
      </c>
      <c r="BE80" s="45" t="b">
        <f t="shared" si="27"/>
        <v>1</v>
      </c>
      <c r="BF80" s="45" t="str">
        <f t="shared" si="25"/>
        <v>RINe score pg/uL MIN</v>
      </c>
      <c r="BG80" s="45" t="s">
        <v>1444</v>
      </c>
      <c r="BM80" s="45" t="str">
        <f>"First_pass_Clusters_per_uL_"&amp;AC13</f>
        <v>First_pass_Clusters_per_uL_MAX</v>
      </c>
      <c r="BN80" s="45" t="s">
        <v>1445</v>
      </c>
      <c r="BO80" s="62" t="s">
        <v>1445</v>
      </c>
      <c r="BQ80" s="45" t="b">
        <f t="shared" si="26"/>
        <v>1</v>
      </c>
      <c r="BR80" s="47" t="s">
        <v>1445</v>
      </c>
      <c r="BS80" s="45" t="b">
        <f t="shared" si="28"/>
        <v>1</v>
      </c>
      <c r="CI80" s="45" t="s">
        <v>1446</v>
      </c>
      <c r="CJ80" s="45" t="s">
        <v>1447</v>
      </c>
      <c r="CK80" s="45" t="str">
        <f>$CM$3&amp;"_"&amp;CN$6&amp;"_"&amp;CO$11&amp;"_"&amp;CQ$62&amp;"_"&amp;CR5</f>
        <v>Sequencing_DEM_PS_Percent_One_mismatch_barcode_MAX</v>
      </c>
    </row>
    <row r="81" spans="1:89" x14ac:dyDescent="0.35">
      <c r="A81" s="45" t="s">
        <v>2083</v>
      </c>
      <c r="B81" s="329"/>
      <c r="C81" s="329"/>
      <c r="D81" s="10"/>
      <c r="E81" s="45" t="s">
        <v>1448</v>
      </c>
      <c r="AR81" s="45" t="s">
        <v>883</v>
      </c>
      <c r="AS81" s="45" t="s">
        <v>1449</v>
      </c>
      <c r="AT81" s="45" t="str">
        <f>AQ$4&amp;"_"&amp;AQ$10&amp;"_"&amp;AR81</f>
        <v>UP_LDQ_nguL_AVG</v>
      </c>
      <c r="AU81" s="47" t="s">
        <v>1449</v>
      </c>
      <c r="AV81" s="47"/>
      <c r="BA81" s="45" t="s">
        <v>1450</v>
      </c>
      <c r="BB81" s="45" t="s">
        <v>1451</v>
      </c>
      <c r="BC81" s="45" t="str">
        <f t="shared" si="24"/>
        <v>DSC_RINe_pguL_MAX</v>
      </c>
      <c r="BD81" s="45" t="s">
        <v>1451</v>
      </c>
      <c r="BE81" s="45" t="b">
        <f t="shared" si="27"/>
        <v>1</v>
      </c>
      <c r="BF81" s="45" t="str">
        <f t="shared" si="25"/>
        <v>RINe score pg/uL MAX</v>
      </c>
      <c r="BG81" s="45" t="s">
        <v>1451</v>
      </c>
      <c r="BM81" s="45" t="str">
        <f>"First_pass_Clusters_per_uL_"&amp;AC14</f>
        <v>First_pass_Clusters_per_uL_MEDIAN</v>
      </c>
      <c r="BN81" s="45" t="s">
        <v>1452</v>
      </c>
      <c r="BO81" s="62" t="s">
        <v>1452</v>
      </c>
      <c r="BQ81" s="45" t="b">
        <f t="shared" si="26"/>
        <v>1</v>
      </c>
      <c r="BR81" s="47" t="s">
        <v>1452</v>
      </c>
      <c r="BS81" s="45" t="b">
        <f t="shared" si="28"/>
        <v>1</v>
      </c>
      <c r="CI81" s="45" t="s">
        <v>1453</v>
      </c>
      <c r="CJ81" s="45" t="s">
        <v>1454</v>
      </c>
      <c r="CK81" s="45" t="str">
        <f>$CM$3&amp;"_"&amp;CN$6&amp;"_"&amp;CO$11&amp;"_"&amp;CQ$62&amp;"_"&amp;CR6</f>
        <v>Sequencing_DEM_PS_Percent_One_mismatch_barcode_MEDIAN</v>
      </c>
    </row>
    <row r="82" spans="1:89" x14ac:dyDescent="0.35">
      <c r="A82" s="45" t="s">
        <v>2084</v>
      </c>
      <c r="B82" s="329"/>
      <c r="C82" s="329"/>
      <c r="D82" s="10"/>
      <c r="E82" s="45" t="s">
        <v>1455</v>
      </c>
      <c r="AR82" s="45" t="s">
        <v>898</v>
      </c>
      <c r="AS82" s="45" t="s">
        <v>1456</v>
      </c>
      <c r="AT82" s="45" t="str">
        <f>AQ$4&amp;"_"&amp;AQ$10&amp;"_"&amp;AR82</f>
        <v>UP_LDQ_nguL_MIN</v>
      </c>
      <c r="AU82" s="47" t="s">
        <v>1456</v>
      </c>
      <c r="AV82" s="47"/>
      <c r="BA82" s="45" t="s">
        <v>1457</v>
      </c>
      <c r="BB82" s="45" t="s">
        <v>1458</v>
      </c>
      <c r="BC82" s="45" t="str">
        <f t="shared" si="24"/>
        <v>DSC_RINe_pguL_MEDIAN</v>
      </c>
      <c r="BD82" s="45" t="s">
        <v>1458</v>
      </c>
      <c r="BE82" s="45" t="b">
        <f t="shared" si="27"/>
        <v>1</v>
      </c>
      <c r="BF82" s="45" t="str">
        <f t="shared" si="25"/>
        <v>RINe score pg/uL MEDIAN</v>
      </c>
      <c r="BG82" s="45" t="s">
        <v>1458</v>
      </c>
      <c r="BM82" s="45" t="str">
        <f>"First_pass_Clusters_per_uL_"&amp;AC15</f>
        <v>First_pass_Clusters_per_uL_CV</v>
      </c>
      <c r="BN82" s="45" t="s">
        <v>1459</v>
      </c>
      <c r="BO82" s="62" t="s">
        <v>1459</v>
      </c>
      <c r="BQ82" s="45" t="b">
        <f t="shared" si="26"/>
        <v>1</v>
      </c>
      <c r="BR82" s="47" t="s">
        <v>1459</v>
      </c>
      <c r="BS82" s="45" t="b">
        <f t="shared" si="28"/>
        <v>1</v>
      </c>
      <c r="CI82" s="45" t="s">
        <v>1460</v>
      </c>
      <c r="CJ82" s="45" t="s">
        <v>1461</v>
      </c>
      <c r="CK82" s="45" t="str">
        <f>$CM$3&amp;"_"&amp;CN$6&amp;"_"&amp;CO$11&amp;"_"&amp;CQ$62&amp;"_"&amp;CR7</f>
        <v>Sequencing_DEM_PS_Percent_One_mismatch_barcode_CV</v>
      </c>
    </row>
    <row r="83" spans="1:89" x14ac:dyDescent="0.35">
      <c r="A83" s="45" t="s">
        <v>2085</v>
      </c>
      <c r="B83" s="10"/>
      <c r="C83" s="10"/>
      <c r="D83" s="10"/>
      <c r="E83" s="45" t="str">
        <f>"NEB: "&amp;F83</f>
        <v>NEB: EpiMark Methylated DNA + NEBNext Ultra II DNA</v>
      </c>
      <c r="F83" s="45" t="s">
        <v>1462</v>
      </c>
      <c r="AR83" s="45" t="s">
        <v>913</v>
      </c>
      <c r="AS83" s="45" t="s">
        <v>1463</v>
      </c>
      <c r="AT83" s="45" t="str">
        <f>AQ$4&amp;"_"&amp;AQ$10&amp;"_"&amp;AR83</f>
        <v>UP_LDQ_nguL_MAX</v>
      </c>
      <c r="AU83" s="47" t="s">
        <v>1463</v>
      </c>
      <c r="AV83" s="47"/>
      <c r="BA83" s="45" t="s">
        <v>1464</v>
      </c>
      <c r="BB83" s="45" t="s">
        <v>1465</v>
      </c>
      <c r="BC83" s="45" t="str">
        <f t="shared" si="24"/>
        <v>DSC_RINe_pguL_CV</v>
      </c>
      <c r="BD83" s="45" t="s">
        <v>1465</v>
      </c>
      <c r="BE83" s="45" t="b">
        <f t="shared" si="27"/>
        <v>1</v>
      </c>
      <c r="BF83" s="45" t="str">
        <f t="shared" si="25"/>
        <v>RINe score pg/uL CV</v>
      </c>
      <c r="BG83" s="45" t="s">
        <v>1465</v>
      </c>
      <c r="BM83" s="45" t="str">
        <f>BL$6&amp;"_Tech"</f>
        <v>RE_Pooling_Tech</v>
      </c>
      <c r="BN83" s="45" t="s">
        <v>1466</v>
      </c>
      <c r="BO83" s="45" t="s">
        <v>1466</v>
      </c>
      <c r="BQ83" s="45" t="b">
        <f t="shared" si="26"/>
        <v>1</v>
      </c>
      <c r="BR83" s="47" t="s">
        <v>1466</v>
      </c>
      <c r="BS83" s="45" t="b">
        <f t="shared" si="28"/>
        <v>1</v>
      </c>
      <c r="CI83" s="45" t="s">
        <v>1467</v>
      </c>
      <c r="CJ83" s="45" t="s">
        <v>1468</v>
      </c>
      <c r="CK83" s="45" t="str">
        <f>$CM$3&amp;"_"&amp;CN$6&amp;"_"&amp;CO$11&amp;"_"&amp;CQ$63&amp;"_"&amp;CR3</f>
        <v>Sequencing_DEM_PS_Yield_Mbases_AVG</v>
      </c>
    </row>
    <row r="84" spans="1:89" x14ac:dyDescent="0.35">
      <c r="A84" s="45" t="s">
        <v>2087</v>
      </c>
      <c r="B84" s="10"/>
      <c r="C84" s="10"/>
      <c r="D84" s="10"/>
      <c r="E84" s="45" t="str">
        <f>"Illumina: "&amp;F84</f>
        <v>Illumina: TruSeq Stranded mRNA</v>
      </c>
      <c r="F84" s="45" t="s">
        <v>20</v>
      </c>
      <c r="AR84" s="45" t="s">
        <v>928</v>
      </c>
      <c r="AS84" s="45" t="s">
        <v>1469</v>
      </c>
      <c r="AT84" s="45" t="str">
        <f>AQ$4&amp;"_"&amp;AQ$10&amp;"_"&amp;AR84</f>
        <v>UP_LDQ_nguL_MEDIAN</v>
      </c>
      <c r="AU84" s="47" t="s">
        <v>1469</v>
      </c>
      <c r="AV84" s="47"/>
      <c r="BA84" s="45" t="s">
        <v>396</v>
      </c>
      <c r="BB84" s="45" t="s">
        <v>1470</v>
      </c>
      <c r="BC84" s="45" t="str">
        <f t="shared" ref="BC84:BC108" si="30">AZ$4&amp;"_"&amp;AZ$11&amp;"_"&amp;BA84</f>
        <v>DSC_RIN_Tech</v>
      </c>
      <c r="BD84" s="45" t="s">
        <v>1470</v>
      </c>
      <c r="BE84" s="45" t="b">
        <f t="shared" si="27"/>
        <v>1</v>
      </c>
      <c r="BF84" s="45" t="s">
        <v>1470</v>
      </c>
      <c r="BG84" s="45" t="s">
        <v>1470</v>
      </c>
      <c r="BM84" s="45" t="str">
        <f>BL$6&amp;"_ProjectID"</f>
        <v>RE_Pooling_ProjectID</v>
      </c>
      <c r="BN84" s="45" t="s">
        <v>1471</v>
      </c>
      <c r="BO84" s="45" t="s">
        <v>1471</v>
      </c>
      <c r="BP84" s="50" t="s">
        <v>1472</v>
      </c>
      <c r="BQ84" s="45" t="b">
        <f t="shared" si="26"/>
        <v>1</v>
      </c>
      <c r="BR84" s="47" t="s">
        <v>1471</v>
      </c>
      <c r="BS84" s="45" t="b">
        <f t="shared" si="28"/>
        <v>1</v>
      </c>
      <c r="CI84" s="45" t="s">
        <v>1473</v>
      </c>
      <c r="CJ84" s="45" t="s">
        <v>1474</v>
      </c>
      <c r="CK84" s="45" t="str">
        <f>$CM$3&amp;"_"&amp;CN$6&amp;"_"&amp;CO$11&amp;"_"&amp;CQ$63&amp;"_"&amp;CR4</f>
        <v>Sequencing_DEM_PS_Yield_Mbases_MIN</v>
      </c>
    </row>
    <row r="85" spans="1:89" x14ac:dyDescent="0.35">
      <c r="A85" s="45" t="s">
        <v>2086</v>
      </c>
      <c r="B85" s="10"/>
      <c r="C85" s="10"/>
      <c r="D85" s="10"/>
      <c r="E85" s="45" t="str">
        <f>"Illumina: "&amp;F85</f>
        <v>Illumina: TruSeq Stranded mRNA-DSC modified Protocol</v>
      </c>
      <c r="F85" s="45" t="s">
        <v>1475</v>
      </c>
      <c r="AR85" s="45" t="s">
        <v>947</v>
      </c>
      <c r="AS85" s="45" t="s">
        <v>1476</v>
      </c>
      <c r="AT85" s="45" t="str">
        <f>AQ$4&amp;"_"&amp;AQ$10&amp;"_"&amp;AR85</f>
        <v>UP_LDQ_nguL_CV</v>
      </c>
      <c r="AU85" s="47" t="s">
        <v>1476</v>
      </c>
      <c r="AV85" s="47"/>
      <c r="BA85" s="45" t="s">
        <v>395</v>
      </c>
      <c r="BB85" s="45" t="s">
        <v>1477</v>
      </c>
      <c r="BC85" s="45" t="str">
        <f t="shared" si="30"/>
        <v>DSC_RIN_Date</v>
      </c>
      <c r="BD85" s="45" t="s">
        <v>1477</v>
      </c>
      <c r="BE85" s="45" t="b">
        <f t="shared" si="27"/>
        <v>1</v>
      </c>
      <c r="BF85" s="45" t="s">
        <v>1477</v>
      </c>
      <c r="BG85" s="45" t="s">
        <v>1477</v>
      </c>
      <c r="BM85" s="45" t="str">
        <f>BL$6&amp;"_Date"</f>
        <v>RE_Pooling_Date</v>
      </c>
      <c r="BN85" s="45" t="s">
        <v>1478</v>
      </c>
      <c r="BO85" s="45" t="s">
        <v>1478</v>
      </c>
      <c r="BP85" s="51" t="s">
        <v>1479</v>
      </c>
      <c r="BQ85" s="45" t="b">
        <f t="shared" si="26"/>
        <v>1</v>
      </c>
      <c r="BR85" s="47" t="s">
        <v>1478</v>
      </c>
      <c r="BS85" s="45" t="b">
        <f t="shared" si="28"/>
        <v>1</v>
      </c>
      <c r="CI85" s="45" t="s">
        <v>1480</v>
      </c>
      <c r="CJ85" s="45" t="s">
        <v>1481</v>
      </c>
      <c r="CK85" s="45" t="str">
        <f>$CM$3&amp;"_"&amp;CN$6&amp;"_"&amp;CO$11&amp;"_"&amp;CQ$63&amp;"_"&amp;CR5</f>
        <v>Sequencing_DEM_PS_Yield_Mbases_MAX</v>
      </c>
    </row>
    <row r="86" spans="1:89" ht="16" customHeight="1" x14ac:dyDescent="0.35">
      <c r="B86" s="10"/>
      <c r="C86" s="10"/>
      <c r="D86" s="10"/>
      <c r="E86" s="45" t="str">
        <f t="shared" ref="E86:E96" si="31">"Illumina: "&amp;F86</f>
        <v>Illumina: TruSeq Stranded Total Ribo-Zero</v>
      </c>
      <c r="F86" s="45" t="s">
        <v>24</v>
      </c>
      <c r="AR86" s="45" t="s">
        <v>1188</v>
      </c>
      <c r="AS86" s="45" t="str">
        <f>AU86</f>
        <v>Library Dilution Quantitation ng AVG</v>
      </c>
      <c r="AT86" s="45" t="str">
        <f t="shared" ref="AT86:AT90" si="32">AQ$4&amp;"_"&amp;AQ$10&amp;"_"&amp;AR86</f>
        <v>UP_LDQ_adj_ng_AVG</v>
      </c>
      <c r="AU86" s="47" t="s">
        <v>1482</v>
      </c>
      <c r="AV86" s="47"/>
      <c r="BA86" s="45" t="s">
        <v>400</v>
      </c>
      <c r="BB86" s="45" t="s">
        <v>1483</v>
      </c>
      <c r="BC86" s="45" t="str">
        <f t="shared" si="30"/>
        <v>DSC_RIN_File</v>
      </c>
      <c r="BD86" s="45" t="s">
        <v>1483</v>
      </c>
      <c r="BE86" s="45" t="b">
        <f t="shared" si="27"/>
        <v>1</v>
      </c>
      <c r="BF86" s="45" t="s">
        <v>1483</v>
      </c>
      <c r="BG86" s="45" t="s">
        <v>1483</v>
      </c>
      <c r="BM86" s="45" t="str">
        <f>BL$6&amp;"_"&amp;"TS_PoolID"</f>
        <v>RE_Pooling_TS_PoolID</v>
      </c>
      <c r="BN86" s="45" t="s">
        <v>1484</v>
      </c>
      <c r="BO86" s="45" t="s">
        <v>1484</v>
      </c>
      <c r="BP86" s="51" t="s">
        <v>1485</v>
      </c>
      <c r="BQ86" s="45" t="b">
        <f t="shared" si="26"/>
        <v>1</v>
      </c>
      <c r="BR86" s="47" t="s">
        <v>1484</v>
      </c>
      <c r="BS86" s="45" t="b">
        <f t="shared" si="28"/>
        <v>1</v>
      </c>
      <c r="CI86" s="45" t="s">
        <v>1486</v>
      </c>
      <c r="CJ86" s="45" t="s">
        <v>1487</v>
      </c>
      <c r="CK86" s="45" t="str">
        <f>$CM$3&amp;"_"&amp;CN$6&amp;"_"&amp;CO$11&amp;"_"&amp;CQ$63&amp;"_"&amp;CR6</f>
        <v>Sequencing_DEM_PS_Yield_Mbases_MEDIAN</v>
      </c>
    </row>
    <row r="87" spans="1:89" x14ac:dyDescent="0.35">
      <c r="E87" s="45" t="str">
        <f t="shared" si="31"/>
        <v>Illumina: TruSeq RNA Exome</v>
      </c>
      <c r="F87" s="45" t="s">
        <v>28</v>
      </c>
      <c r="AR87" s="45" t="s">
        <v>1197</v>
      </c>
      <c r="AS87" s="45" t="str">
        <f t="shared" ref="AS87:AS90" si="33">AU87</f>
        <v>Library Dilution Quantitation ng MIN</v>
      </c>
      <c r="AT87" s="45" t="str">
        <f t="shared" si="32"/>
        <v>UP_LDQ_adj_ng_MIN</v>
      </c>
      <c r="AU87" s="47" t="s">
        <v>1488</v>
      </c>
      <c r="AV87" s="47"/>
      <c r="BA87" s="45" t="s">
        <v>402</v>
      </c>
      <c r="BB87" s="45" t="s">
        <v>1489</v>
      </c>
      <c r="BC87" s="45" t="str">
        <f t="shared" si="30"/>
        <v>DSC_RIN_Kit</v>
      </c>
      <c r="BD87" s="45" t="s">
        <v>1489</v>
      </c>
      <c r="BE87" s="45" t="b">
        <f t="shared" si="27"/>
        <v>1</v>
      </c>
      <c r="BF87" s="45" t="s">
        <v>1489</v>
      </c>
      <c r="BG87" s="45" t="s">
        <v>1489</v>
      </c>
      <c r="BM87" s="45" t="str">
        <f>BL$6&amp;"_Notes"</f>
        <v>RE_Pooling_Notes</v>
      </c>
      <c r="BN87" s="45" t="s">
        <v>1490</v>
      </c>
      <c r="BO87" s="45" t="s">
        <v>1490</v>
      </c>
      <c r="BP87" s="51" t="s">
        <v>1491</v>
      </c>
      <c r="BQ87" s="45" t="b">
        <f t="shared" si="26"/>
        <v>1</v>
      </c>
      <c r="BR87" s="47" t="s">
        <v>1490</v>
      </c>
      <c r="BS87" s="45" t="b">
        <f t="shared" si="28"/>
        <v>1</v>
      </c>
      <c r="CI87" s="45" t="s">
        <v>1492</v>
      </c>
      <c r="CJ87" s="45" t="s">
        <v>1493</v>
      </c>
      <c r="CK87" s="45" t="str">
        <f>$CM$3&amp;"_"&amp;CN$6&amp;"_"&amp;CO$11&amp;"_"&amp;CQ$63&amp;"_"&amp;CR7</f>
        <v>Sequencing_DEM_PS_Yield_Mbases_CV</v>
      </c>
    </row>
    <row r="88" spans="1:89" x14ac:dyDescent="0.35">
      <c r="E88" s="45" t="str">
        <f t="shared" si="31"/>
        <v>Illumina: TruSeq ChIP-Seq</v>
      </c>
      <c r="F88" s="45" t="s">
        <v>39</v>
      </c>
      <c r="AR88" s="45" t="s">
        <v>1207</v>
      </c>
      <c r="AS88" s="45" t="str">
        <f t="shared" si="33"/>
        <v>Library Dilution Quantitation ng MAX</v>
      </c>
      <c r="AT88" s="45" t="str">
        <f t="shared" si="32"/>
        <v>UP_LDQ_adj_ng_MAX</v>
      </c>
      <c r="AU88" s="47" t="s">
        <v>1494</v>
      </c>
      <c r="AV88" s="47"/>
      <c r="BA88" s="45" t="s">
        <v>401</v>
      </c>
      <c r="BB88" s="45" t="s">
        <v>1495</v>
      </c>
      <c r="BC88" s="45" t="str">
        <f t="shared" si="30"/>
        <v>DSC_RIN_Instrument</v>
      </c>
      <c r="BD88" s="45" t="s">
        <v>1495</v>
      </c>
      <c r="BE88" s="45" t="b">
        <f t="shared" si="27"/>
        <v>1</v>
      </c>
      <c r="BF88" s="45" t="s">
        <v>1495</v>
      </c>
      <c r="BG88" s="45" t="s">
        <v>1495</v>
      </c>
      <c r="BM88" s="45" t="str">
        <f>BL$6&amp;"_Target_final_nM"</f>
        <v>RE_Pooling_Target_final_nM</v>
      </c>
      <c r="BN88" s="45" t="s">
        <v>1496</v>
      </c>
      <c r="BO88" s="45" t="s">
        <v>1496</v>
      </c>
      <c r="BP88" s="51" t="s">
        <v>1497</v>
      </c>
      <c r="BQ88" s="45" t="b">
        <f t="shared" si="26"/>
        <v>1</v>
      </c>
      <c r="BR88" s="47" t="s">
        <v>1496</v>
      </c>
      <c r="BS88" s="45" t="b">
        <f t="shared" si="28"/>
        <v>1</v>
      </c>
      <c r="CI88" s="45" t="s">
        <v>1498</v>
      </c>
      <c r="CJ88" s="45" t="s">
        <v>1499</v>
      </c>
      <c r="CK88" s="45" t="str">
        <f>$CM$3&amp;"_"&amp;CN$6&amp;"_"&amp;CO$11&amp;"_"&amp;CQ$64&amp;"_"&amp;CR3</f>
        <v>Sequencing_DEM_PS_Percent_PF_Clusters_AVG</v>
      </c>
    </row>
    <row r="89" spans="1:89" x14ac:dyDescent="0.35">
      <c r="E89" s="45" t="str">
        <f t="shared" si="31"/>
        <v>Illumina: Nextera DNA Flex</v>
      </c>
      <c r="F89" s="45" t="s">
        <v>31</v>
      </c>
      <c r="AR89" s="45" t="s">
        <v>1217</v>
      </c>
      <c r="AS89" s="45" t="str">
        <f t="shared" si="33"/>
        <v>Library Dilution Quantitation ng MEDIAN</v>
      </c>
      <c r="AT89" s="45" t="str">
        <f t="shared" si="32"/>
        <v>UP_LDQ_adj_ng_MEDIAN</v>
      </c>
      <c r="AU89" s="47" t="s">
        <v>1500</v>
      </c>
      <c r="AV89" s="47"/>
      <c r="BA89" s="45" t="s">
        <v>1273</v>
      </c>
      <c r="BB89" s="45" t="s">
        <v>1501</v>
      </c>
      <c r="BC89" s="45" t="str">
        <f t="shared" si="30"/>
        <v>DSC_RIN_Dilution_factor_AVG</v>
      </c>
      <c r="BD89" s="45" t="s">
        <v>1501</v>
      </c>
      <c r="BE89" s="45" t="b">
        <f t="shared" si="27"/>
        <v>1</v>
      </c>
      <c r="BF89" s="45" t="s">
        <v>1501</v>
      </c>
      <c r="BG89" s="45" t="s">
        <v>1501</v>
      </c>
      <c r="BM89" s="45" t="str">
        <f>BL$6&amp;"_Target_final_volume"</f>
        <v>RE_Pooling_Target_final_volume</v>
      </c>
      <c r="BN89" s="45" t="s">
        <v>1502</v>
      </c>
      <c r="BO89" s="45" t="s">
        <v>1502</v>
      </c>
      <c r="BP89" s="51" t="s">
        <v>1503</v>
      </c>
      <c r="BQ89" s="45" t="b">
        <f t="shared" si="26"/>
        <v>1</v>
      </c>
      <c r="BR89" s="47" t="s">
        <v>1502</v>
      </c>
      <c r="BS89" s="45" t="b">
        <f t="shared" si="28"/>
        <v>1</v>
      </c>
      <c r="CI89" s="45" t="s">
        <v>1504</v>
      </c>
      <c r="CJ89" s="45" t="s">
        <v>1505</v>
      </c>
      <c r="CK89" s="45" t="str">
        <f>$CM$3&amp;"_"&amp;CN$6&amp;"_"&amp;CO$11&amp;"_"&amp;CQ$64&amp;"_"&amp;CR4</f>
        <v>Sequencing_DEM_PS_Percent_PF_Clusters_MIN</v>
      </c>
    </row>
    <row r="90" spans="1:89" x14ac:dyDescent="0.35">
      <c r="E90" s="45" t="str">
        <f t="shared" si="31"/>
        <v>Illumina: Nextera DNA XT</v>
      </c>
      <c r="F90" s="45" t="s">
        <v>32</v>
      </c>
      <c r="AR90" s="45" t="s">
        <v>1225</v>
      </c>
      <c r="AS90" s="45" t="str">
        <f t="shared" si="33"/>
        <v>Library Dilution Quantitation ng CV</v>
      </c>
      <c r="AT90" s="45" t="str">
        <f t="shared" si="32"/>
        <v>UP_LDQ_adj_ng_CV</v>
      </c>
      <c r="AU90" s="47" t="s">
        <v>1506</v>
      </c>
      <c r="AV90" s="47"/>
      <c r="BA90" s="45" t="s">
        <v>1283</v>
      </c>
      <c r="BB90" s="45" t="s">
        <v>1507</v>
      </c>
      <c r="BC90" s="45" t="str">
        <f t="shared" si="30"/>
        <v>DSC_RIN_Dilution_factor_MIN</v>
      </c>
      <c r="BD90" s="45" t="s">
        <v>1507</v>
      </c>
      <c r="BE90" s="45" t="b">
        <f t="shared" si="27"/>
        <v>1</v>
      </c>
      <c r="BF90" s="45" t="s">
        <v>1507</v>
      </c>
      <c r="BG90" s="45" t="s">
        <v>1507</v>
      </c>
      <c r="BM90" s="45" t="str">
        <f>BL$6&amp;"_Minimum_fmoles"</f>
        <v>RE_Pooling_Minimum_fmoles</v>
      </c>
      <c r="BN90" s="45" t="s">
        <v>1508</v>
      </c>
      <c r="BO90" s="45" t="s">
        <v>1508</v>
      </c>
      <c r="BP90" s="51" t="s">
        <v>1509</v>
      </c>
      <c r="BQ90" s="45" t="b">
        <f t="shared" si="26"/>
        <v>1</v>
      </c>
      <c r="BR90" s="47" t="s">
        <v>1508</v>
      </c>
      <c r="BS90" s="45" t="b">
        <f t="shared" si="28"/>
        <v>1</v>
      </c>
      <c r="CI90" s="45" t="s">
        <v>1510</v>
      </c>
      <c r="CJ90" s="45" t="s">
        <v>1511</v>
      </c>
      <c r="CK90" s="45" t="str">
        <f>$CM$3&amp;"_"&amp;CN$6&amp;"_"&amp;CO$11&amp;"_"&amp;CQ$64&amp;"_"&amp;CR5</f>
        <v>Sequencing_DEM_PS_Percent_PF_Clusters_MAX</v>
      </c>
    </row>
    <row r="91" spans="1:89" x14ac:dyDescent="0.35">
      <c r="E91" s="45" t="str">
        <f t="shared" si="31"/>
        <v>Illumina: Nextera Flex for Enrichment</v>
      </c>
      <c r="F91" s="45" t="s">
        <v>38</v>
      </c>
      <c r="AR91" s="45" t="s">
        <v>1023</v>
      </c>
      <c r="AS91" s="45" t="s">
        <v>1512</v>
      </c>
      <c r="AT91" s="45" t="str">
        <f>AQ$4&amp;"_"&amp;AQ$11&amp;"_"&amp;AR91</f>
        <v>UP_LDCal_adj_nguL_AVG</v>
      </c>
      <c r="AU91" s="47" t="s">
        <v>1512</v>
      </c>
      <c r="AV91" s="47"/>
      <c r="BA91" s="45" t="s">
        <v>1292</v>
      </c>
      <c r="BB91" s="45" t="s">
        <v>1513</v>
      </c>
      <c r="BC91" s="45" t="str">
        <f t="shared" si="30"/>
        <v>DSC_RIN_Dilution_factor_MAX</v>
      </c>
      <c r="BD91" s="45" t="s">
        <v>1513</v>
      </c>
      <c r="BE91" s="45" t="b">
        <f t="shared" si="27"/>
        <v>1</v>
      </c>
      <c r="BF91" s="45" t="s">
        <v>1513</v>
      </c>
      <c r="BG91" s="45" t="s">
        <v>1513</v>
      </c>
      <c r="BM91" s="45" t="str">
        <f>BL$6&amp;"_Target_top_stock_fmoles"</f>
        <v>RE_Pooling_Target_top_stock_fmoles</v>
      </c>
      <c r="BN91" s="45" t="s">
        <v>1514</v>
      </c>
      <c r="BO91" s="45" t="s">
        <v>1514</v>
      </c>
      <c r="BP91" s="51" t="s">
        <v>1515</v>
      </c>
      <c r="BQ91" s="45" t="b">
        <f t="shared" si="26"/>
        <v>1</v>
      </c>
      <c r="BR91" s="47" t="s">
        <v>1514</v>
      </c>
      <c r="BS91" s="45" t="b">
        <f t="shared" si="28"/>
        <v>1</v>
      </c>
      <c r="CI91" s="45" t="s">
        <v>1516</v>
      </c>
      <c r="CJ91" s="45" t="s">
        <v>1517</v>
      </c>
      <c r="CK91" s="45" t="str">
        <f>$CM$3&amp;"_"&amp;CN$6&amp;"_"&amp;CO$11&amp;"_"&amp;CQ$64&amp;"_"&amp;CR6</f>
        <v>Sequencing_DEM_PS_Percent_PF_Clusters_MEDIAN</v>
      </c>
    </row>
    <row r="92" spans="1:89" x14ac:dyDescent="0.35">
      <c r="E92" s="45" t="str">
        <f t="shared" si="31"/>
        <v>Illumina: Nextera DNA Exome</v>
      </c>
      <c r="F92" s="45" t="s">
        <v>37</v>
      </c>
      <c r="AR92" s="45" t="s">
        <v>1033</v>
      </c>
      <c r="AS92" s="45" t="s">
        <v>1518</v>
      </c>
      <c r="AT92" s="45" t="str">
        <f>AQ$4&amp;"_"&amp;AQ$11&amp;"_"&amp;AR92</f>
        <v>UP_LDCal_adj_nguL_MIN</v>
      </c>
      <c r="AU92" s="47" t="s">
        <v>1518</v>
      </c>
      <c r="AV92" s="47"/>
      <c r="BA92" s="45" t="s">
        <v>1299</v>
      </c>
      <c r="BB92" s="45" t="s">
        <v>1519</v>
      </c>
      <c r="BC92" s="45" t="str">
        <f t="shared" si="30"/>
        <v>DSC_RIN_Dilution_factor_MEDIAN</v>
      </c>
      <c r="BD92" s="45" t="s">
        <v>1519</v>
      </c>
      <c r="BE92" s="45" t="b">
        <f t="shared" si="27"/>
        <v>1</v>
      </c>
      <c r="BF92" s="45" t="s">
        <v>1519</v>
      </c>
      <c r="BG92" s="45" t="s">
        <v>1519</v>
      </c>
      <c r="BM92" s="45" t="str">
        <f>BL$6&amp;"_Total_number_samples_inPool"</f>
        <v>RE_Pooling_Total_number_samples_inPool</v>
      </c>
      <c r="BN92" s="45" t="s">
        <v>1520</v>
      </c>
      <c r="BO92" s="45" t="s">
        <v>1520</v>
      </c>
      <c r="BP92" s="51" t="s">
        <v>1521</v>
      </c>
      <c r="BQ92" s="45" t="b">
        <f t="shared" si="26"/>
        <v>1</v>
      </c>
      <c r="BR92" s="47" t="s">
        <v>1520</v>
      </c>
      <c r="BS92" s="45" t="b">
        <f t="shared" si="28"/>
        <v>1</v>
      </c>
      <c r="CI92" s="45" t="s">
        <v>1522</v>
      </c>
      <c r="CJ92" s="45" t="s">
        <v>1523</v>
      </c>
      <c r="CK92" s="45" t="str">
        <f>$CM$3&amp;"_"&amp;CN$6&amp;"_"&amp;CO$11&amp;"_"&amp;CQ$64&amp;"_"&amp;CR7</f>
        <v>Sequencing_DEM_PS_Percent_PF_Clusters_CV</v>
      </c>
    </row>
    <row r="93" spans="1:89" x14ac:dyDescent="0.35">
      <c r="E93" s="45" t="str">
        <f t="shared" si="31"/>
        <v>Illumina: TruSeq DNA Exome</v>
      </c>
      <c r="F93" s="45" t="s">
        <v>36</v>
      </c>
      <c r="AR93" s="45" t="s">
        <v>1043</v>
      </c>
      <c r="AS93" s="45" t="s">
        <v>1524</v>
      </c>
      <c r="AT93" s="45" t="str">
        <f>AQ$4&amp;"_"&amp;AQ$11&amp;"_"&amp;AR93</f>
        <v>UP_LDCal_adj_nguL_MAX</v>
      </c>
      <c r="AU93" s="47" t="s">
        <v>1524</v>
      </c>
      <c r="AV93" s="47"/>
      <c r="BA93" s="45" t="s">
        <v>1307</v>
      </c>
      <c r="BB93" s="45" t="s">
        <v>1525</v>
      </c>
      <c r="BC93" s="45" t="str">
        <f t="shared" si="30"/>
        <v>DSC_RIN_Dilution_factor_CV</v>
      </c>
      <c r="BD93" s="45" t="s">
        <v>1525</v>
      </c>
      <c r="BE93" s="45" t="b">
        <f t="shared" si="27"/>
        <v>1</v>
      </c>
      <c r="BF93" s="45" t="s">
        <v>1525</v>
      </c>
      <c r="BG93" s="45" t="s">
        <v>1525</v>
      </c>
      <c r="BM93" s="45" t="str">
        <f>BL$6&amp;"_number_clusters_perSample_inPool"</f>
        <v>RE_Pooling_number_clusters_perSample_inPool</v>
      </c>
      <c r="BN93" s="45" t="s">
        <v>1526</v>
      </c>
      <c r="BO93" s="45" t="s">
        <v>1526</v>
      </c>
      <c r="BP93" s="51" t="s">
        <v>1527</v>
      </c>
      <c r="BQ93" s="45" t="b">
        <f t="shared" si="26"/>
        <v>1</v>
      </c>
      <c r="BR93" s="47" t="s">
        <v>1526</v>
      </c>
      <c r="BS93" s="45" t="b">
        <f t="shared" si="28"/>
        <v>1</v>
      </c>
      <c r="CI93" s="45" t="s">
        <v>1528</v>
      </c>
      <c r="CJ93" s="45" t="s">
        <v>1529</v>
      </c>
      <c r="CK93" s="45" t="str">
        <f>$CM$3&amp;"_"&amp;CN$6&amp;"_"&amp;CO$11&amp;"_"&amp;CQ$65&amp;"_"&amp;CR3</f>
        <v>Sequencing_DEM_PS_Percent_above_Q30_bases_AVG</v>
      </c>
    </row>
    <row r="94" spans="1:89" x14ac:dyDescent="0.35">
      <c r="E94" s="45" t="str">
        <f t="shared" si="31"/>
        <v>Illumina: Nextera Mate Pair</v>
      </c>
      <c r="F94" s="45" t="s">
        <v>34</v>
      </c>
      <c r="AR94" s="45" t="s">
        <v>1055</v>
      </c>
      <c r="AS94" s="45" t="s">
        <v>1530</v>
      </c>
      <c r="AT94" s="45" t="str">
        <f>AQ$4&amp;"_"&amp;AQ$11&amp;"_"&amp;AR94</f>
        <v>UP_LDCal_adj_nguL_MEDIAN</v>
      </c>
      <c r="AU94" s="47" t="s">
        <v>1530</v>
      </c>
      <c r="AV94" s="47"/>
      <c r="BA94" s="45" t="s">
        <v>1531</v>
      </c>
      <c r="BB94" s="45" t="s">
        <v>1532</v>
      </c>
      <c r="BC94" s="45" t="str">
        <f t="shared" si="30"/>
        <v>DSC_RIN_RIN_AVG</v>
      </c>
      <c r="BD94" s="45" t="s">
        <v>1532</v>
      </c>
      <c r="BE94" s="45" t="b">
        <f t="shared" si="27"/>
        <v>1</v>
      </c>
      <c r="BF94" s="45" t="s">
        <v>1532</v>
      </c>
      <c r="BG94" s="45" t="s">
        <v>1532</v>
      </c>
      <c r="BM94" s="45" t="str">
        <f>BL$6&amp;"_Target_number_clusters_run"</f>
        <v>RE_Pooling_Target_number_clusters_run</v>
      </c>
      <c r="BN94" s="45" t="s">
        <v>1533</v>
      </c>
      <c r="BO94" s="45" t="s">
        <v>1533</v>
      </c>
      <c r="BP94" s="51" t="s">
        <v>1534</v>
      </c>
      <c r="BQ94" s="45" t="b">
        <f t="shared" si="26"/>
        <v>1</v>
      </c>
      <c r="BR94" s="47" t="s">
        <v>1533</v>
      </c>
      <c r="BS94" s="45" t="b">
        <f t="shared" si="28"/>
        <v>1</v>
      </c>
      <c r="CI94" s="45" t="s">
        <v>1535</v>
      </c>
      <c r="CJ94" s="45" t="s">
        <v>1536</v>
      </c>
      <c r="CK94" s="45" t="str">
        <f>$CM$3&amp;"_"&amp;CN$6&amp;"_"&amp;CO$11&amp;"_"&amp;CQ$65&amp;"_"&amp;CR4</f>
        <v>Sequencing_DEM_PS_Percent_above_Q30_bases_MIN</v>
      </c>
    </row>
    <row r="95" spans="1:89" x14ac:dyDescent="0.35">
      <c r="E95" s="45" t="str">
        <f t="shared" si="31"/>
        <v>Illumina: TruSeq Methyl Capture EPIC</v>
      </c>
      <c r="F95" s="45" t="s">
        <v>41</v>
      </c>
      <c r="AR95" s="45" t="s">
        <v>1066</v>
      </c>
      <c r="AS95" s="45" t="s">
        <v>1537</v>
      </c>
      <c r="AT95" s="45" t="str">
        <f>AQ$4&amp;"_"&amp;AQ$11&amp;"_"&amp;AR95</f>
        <v>UP_LDCal_adj_nguL_CV</v>
      </c>
      <c r="AU95" s="47" t="s">
        <v>1537</v>
      </c>
      <c r="AV95" s="47"/>
      <c r="BA95" s="45" t="s">
        <v>1538</v>
      </c>
      <c r="BB95" s="45" t="s">
        <v>1539</v>
      </c>
      <c r="BC95" s="45" t="str">
        <f t="shared" si="30"/>
        <v>DSC_RIN_RIN_MIN</v>
      </c>
      <c r="BD95" s="45" t="s">
        <v>1539</v>
      </c>
      <c r="BE95" s="45" t="b">
        <f t="shared" si="27"/>
        <v>1</v>
      </c>
      <c r="BF95" s="45" t="s">
        <v>1539</v>
      </c>
      <c r="BG95" s="45" t="s">
        <v>1539</v>
      </c>
      <c r="BM95" s="45" t="str">
        <f>BL$6&amp;"_Total_fmoles_inPool"</f>
        <v>RE_Pooling_Total_fmoles_inPool</v>
      </c>
      <c r="BN95" s="45" t="s">
        <v>1540</v>
      </c>
      <c r="BO95" s="45" t="s">
        <v>1540</v>
      </c>
      <c r="BP95" s="51" t="s">
        <v>1541</v>
      </c>
      <c r="BQ95" s="45" t="b">
        <f t="shared" si="26"/>
        <v>1</v>
      </c>
      <c r="BR95" s="47" t="s">
        <v>1540</v>
      </c>
      <c r="BS95" s="45" t="b">
        <f t="shared" si="28"/>
        <v>1</v>
      </c>
      <c r="CI95" s="45" t="s">
        <v>1542</v>
      </c>
      <c r="CJ95" s="45" t="s">
        <v>1543</v>
      </c>
      <c r="CK95" s="45" t="str">
        <f>$CM$3&amp;"_"&amp;CN$6&amp;"_"&amp;CO$11&amp;"_"&amp;CQ$65&amp;"_"&amp;CR5</f>
        <v>Sequencing_DEM_PS_Percent_above_Q30_bases_MAX</v>
      </c>
    </row>
    <row r="96" spans="1:89" x14ac:dyDescent="0.35">
      <c r="E96" s="45" t="str">
        <f t="shared" si="31"/>
        <v>Illumina: TruSeq DNA Methylation</v>
      </c>
      <c r="F96" s="45" t="s">
        <v>42</v>
      </c>
      <c r="AR96" s="45" t="s">
        <v>1544</v>
      </c>
      <c r="AS96" s="45" t="str">
        <f>AU96</f>
        <v>Library dilution calculations Remaining total volume (uL) after Quantitation AVG</v>
      </c>
      <c r="AT96" s="45" t="str">
        <f t="shared" ref="AT96:AT100" si="34">AQ$4&amp;"_"&amp;AQ$11&amp;"_"&amp;AR96</f>
        <v>UP_LDCal_uL_remaining_Dil_postQ_AVG</v>
      </c>
      <c r="AU96" s="47" t="s">
        <v>1545</v>
      </c>
      <c r="AV96" s="47"/>
      <c r="BA96" s="45" t="s">
        <v>1546</v>
      </c>
      <c r="BB96" s="45" t="s">
        <v>1547</v>
      </c>
      <c r="BC96" s="45" t="str">
        <f t="shared" si="30"/>
        <v>DSC_RIN_RIN_MAX</v>
      </c>
      <c r="BD96" s="45" t="s">
        <v>1547</v>
      </c>
      <c r="BE96" s="45" t="b">
        <f t="shared" si="27"/>
        <v>1</v>
      </c>
      <c r="BF96" s="45" t="s">
        <v>1547</v>
      </c>
      <c r="BG96" s="45" t="s">
        <v>1547</v>
      </c>
      <c r="BM96" s="45" t="str">
        <f>BL$6&amp;"_Total_uL_inPool"</f>
        <v>RE_Pooling_Total_uL_inPool</v>
      </c>
      <c r="BN96" s="45" t="s">
        <v>1548</v>
      </c>
      <c r="BO96" s="45" t="s">
        <v>1548</v>
      </c>
      <c r="BP96" s="51" t="s">
        <v>1549</v>
      </c>
      <c r="BQ96" s="45" t="b">
        <f t="shared" si="26"/>
        <v>1</v>
      </c>
      <c r="BR96" s="47" t="s">
        <v>1548</v>
      </c>
      <c r="BS96" s="45" t="b">
        <f t="shared" si="28"/>
        <v>1</v>
      </c>
      <c r="CI96" s="45" t="s">
        <v>1550</v>
      </c>
      <c r="CJ96" s="45" t="s">
        <v>1551</v>
      </c>
      <c r="CK96" s="45" t="str">
        <f>$CM$3&amp;"_"&amp;CN$6&amp;"_"&amp;CO$11&amp;"_"&amp;CQ$65&amp;"_"&amp;CR6</f>
        <v>Sequencing_DEM_PS_Percent_above_Q30_bases_MEDIAN</v>
      </c>
    </row>
    <row r="97" spans="1:89" x14ac:dyDescent="0.35">
      <c r="E97" s="45" t="str">
        <f t="shared" ref="E97:E105" si="35">"Takara: "&amp;F97</f>
        <v>Takara: SMART-Seq v4 Ultra-Low + Nextera XT</v>
      </c>
      <c r="F97" s="45" t="s">
        <v>21</v>
      </c>
      <c r="AR97" s="45" t="s">
        <v>1552</v>
      </c>
      <c r="AS97" s="45" t="str">
        <f t="shared" ref="AS97:AS100" si="36">AU97</f>
        <v>Library dilution calculations Remaining total volume (uL) after Quantitation MIN</v>
      </c>
      <c r="AT97" s="45" t="str">
        <f t="shared" si="34"/>
        <v>UP_LDCal_uL_remaining_Dil_postQ_MIN</v>
      </c>
      <c r="AU97" s="47" t="s">
        <v>1553</v>
      </c>
      <c r="AV97" s="47"/>
      <c r="BA97" s="45" t="s">
        <v>1554</v>
      </c>
      <c r="BB97" s="45" t="s">
        <v>1555</v>
      </c>
      <c r="BC97" s="45" t="str">
        <f t="shared" si="30"/>
        <v>DSC_RIN_RIN_MEDIAN</v>
      </c>
      <c r="BD97" s="45" t="s">
        <v>1555</v>
      </c>
      <c r="BE97" s="45" t="b">
        <f t="shared" si="27"/>
        <v>1</v>
      </c>
      <c r="BF97" s="45" t="s">
        <v>1555</v>
      </c>
      <c r="BG97" s="45" t="s">
        <v>1555</v>
      </c>
      <c r="BM97" s="45" t="str">
        <f>BL$6&amp;"_Total_nM_inPool"</f>
        <v>RE_Pooling_Total_nM_inPool</v>
      </c>
      <c r="BN97" s="45" t="s">
        <v>1556</v>
      </c>
      <c r="BO97" s="45" t="s">
        <v>1556</v>
      </c>
      <c r="BP97" s="51" t="s">
        <v>1557</v>
      </c>
      <c r="BQ97" s="45" t="b">
        <f t="shared" si="26"/>
        <v>1</v>
      </c>
      <c r="BR97" s="47" t="s">
        <v>1556</v>
      </c>
      <c r="BS97" s="45" t="b">
        <f t="shared" si="28"/>
        <v>1</v>
      </c>
      <c r="CI97" s="45" t="s">
        <v>1558</v>
      </c>
      <c r="CJ97" s="45" t="s">
        <v>1559</v>
      </c>
      <c r="CK97" s="45" t="str">
        <f>$CM$3&amp;"_"&amp;CN$6&amp;"_"&amp;CO$11&amp;"_"&amp;CQ$65&amp;"_"&amp;CR7</f>
        <v>Sequencing_DEM_PS_Percent_above_Q30_bases_CV</v>
      </c>
    </row>
    <row r="98" spans="1:89" x14ac:dyDescent="0.35">
      <c r="E98" s="45" t="str">
        <f t="shared" si="35"/>
        <v>Takara: SMART-Seq v4 Ultra-Low + Nextera XT</v>
      </c>
      <c r="F98" s="45" t="s">
        <v>21</v>
      </c>
      <c r="AR98" s="45" t="s">
        <v>1560</v>
      </c>
      <c r="AS98" s="45" t="str">
        <f t="shared" si="36"/>
        <v>Library dilution calculations Remaining total volume (uL) after Quantitation MAX</v>
      </c>
      <c r="AT98" s="45" t="str">
        <f t="shared" si="34"/>
        <v>UP_LDCal_uL_remaining_Dil_postQ_MAX</v>
      </c>
      <c r="AU98" s="47" t="s">
        <v>1561</v>
      </c>
      <c r="AV98" s="47"/>
      <c r="BA98" s="45" t="s">
        <v>1562</v>
      </c>
      <c r="BB98" s="45" t="s">
        <v>1563</v>
      </c>
      <c r="BC98" s="45" t="str">
        <f t="shared" si="30"/>
        <v>DSC_RIN_RIN_CV</v>
      </c>
      <c r="BD98" s="45" t="s">
        <v>1563</v>
      </c>
      <c r="BE98" s="45" t="b">
        <f t="shared" si="27"/>
        <v>1</v>
      </c>
      <c r="BF98" s="45" t="s">
        <v>1563</v>
      </c>
      <c r="BG98" s="45" t="s">
        <v>1563</v>
      </c>
      <c r="BM98" s="45" t="str">
        <f>BL$6&amp;"_sample_uL_added_AVG"</f>
        <v>RE_Pooling_sample_uL_added_AVG</v>
      </c>
      <c r="BN98" s="45" t="s">
        <v>1564</v>
      </c>
      <c r="BO98" s="45" t="s">
        <v>1564</v>
      </c>
      <c r="BP98" s="51" t="s">
        <v>1565</v>
      </c>
      <c r="BQ98" s="45" t="b">
        <f t="shared" si="26"/>
        <v>1</v>
      </c>
      <c r="BR98" s="47" t="s">
        <v>1564</v>
      </c>
      <c r="BS98" s="45" t="b">
        <f t="shared" si="28"/>
        <v>1</v>
      </c>
      <c r="CI98" s="45" t="s">
        <v>1566</v>
      </c>
      <c r="CJ98" s="45" t="s">
        <v>1567</v>
      </c>
      <c r="CK98" s="45" t="str">
        <f>$CM$3&amp;"_"&amp;CN$6&amp;"_"&amp;CO$11&amp;"_"&amp;CQ$66&amp;"_"&amp;CR3</f>
        <v>Sequencing_DEM_PS_Mean_Quality_Score_AVG</v>
      </c>
    </row>
    <row r="99" spans="1:89" x14ac:dyDescent="0.35">
      <c r="E99" s="45" t="str">
        <f t="shared" si="35"/>
        <v>Takara: SureCell WTA 3'</v>
      </c>
      <c r="F99" s="45" t="s">
        <v>22</v>
      </c>
      <c r="AR99" s="45" t="s">
        <v>1568</v>
      </c>
      <c r="AS99" s="45" t="str">
        <f t="shared" si="36"/>
        <v>Library dilution calculations Remaining total volume (uL) after Quantitation MEDIAN</v>
      </c>
      <c r="AT99" s="45" t="str">
        <f t="shared" si="34"/>
        <v>UP_LDCal_uL_remaining_Dil_postQ_MEDIAN</v>
      </c>
      <c r="AU99" s="47" t="s">
        <v>1569</v>
      </c>
      <c r="AV99" s="47"/>
      <c r="BA99" s="45" t="s">
        <v>1401</v>
      </c>
      <c r="BB99" s="45" t="s">
        <v>1570</v>
      </c>
      <c r="BC99" s="45" t="str">
        <f t="shared" si="30"/>
        <v>DSC_RIN_28S_18S_AVG</v>
      </c>
      <c r="BD99" s="45" t="s">
        <v>1570</v>
      </c>
      <c r="BE99" s="45" t="b">
        <f t="shared" si="27"/>
        <v>1</v>
      </c>
      <c r="BF99" s="45" t="s">
        <v>1570</v>
      </c>
      <c r="BG99" s="45" t="s">
        <v>1570</v>
      </c>
      <c r="BM99" s="45" t="str">
        <f t="shared" ref="BM99:BM137" si="37">BL$6&amp;BP99</f>
        <v>RE_Pooling_sample_uL_added_MIN</v>
      </c>
      <c r="BN99" s="45" t="s">
        <v>1571</v>
      </c>
      <c r="BO99" s="45" t="s">
        <v>1571</v>
      </c>
      <c r="BP99" s="51" t="s">
        <v>1572</v>
      </c>
      <c r="BQ99" s="45" t="b">
        <f t="shared" si="26"/>
        <v>1</v>
      </c>
      <c r="BR99" s="47" t="s">
        <v>1571</v>
      </c>
      <c r="BS99" s="45" t="b">
        <f t="shared" si="28"/>
        <v>1</v>
      </c>
      <c r="CI99" s="45" t="s">
        <v>1573</v>
      </c>
      <c r="CJ99" s="45" t="s">
        <v>1574</v>
      </c>
      <c r="CK99" s="45" t="str">
        <f>$CM$3&amp;"_"&amp;CN$6&amp;"_"&amp;CO$11&amp;"_"&amp;CQ$66&amp;"_"&amp;CR4</f>
        <v>Sequencing_DEM_PS_Mean_Quality_Score_MIN</v>
      </c>
    </row>
    <row r="100" spans="1:89" x14ac:dyDescent="0.35">
      <c r="A100" s="44" t="s">
        <v>1953</v>
      </c>
      <c r="E100" s="45" t="str">
        <f t="shared" si="35"/>
        <v>Takara: SMART-Seq v4 3' DE + Nextera XT</v>
      </c>
      <c r="F100" s="45" t="s">
        <v>23</v>
      </c>
      <c r="AR100" s="45" t="s">
        <v>1575</v>
      </c>
      <c r="AS100" s="45" t="str">
        <f t="shared" si="36"/>
        <v>Library dilution calculations Remaining total volume (uL) after Quantitation CV</v>
      </c>
      <c r="AT100" s="45" t="str">
        <f t="shared" si="34"/>
        <v>UP_LDCal_uL_remaining_Dil_postQ_CV</v>
      </c>
      <c r="AU100" s="47" t="s">
        <v>1576</v>
      </c>
      <c r="AV100" s="47"/>
      <c r="BA100" s="45" t="s">
        <v>1408</v>
      </c>
      <c r="BB100" s="45" t="s">
        <v>1577</v>
      </c>
      <c r="BC100" s="45" t="str">
        <f t="shared" si="30"/>
        <v>DSC_RIN_28S_18S_MIN</v>
      </c>
      <c r="BD100" s="45" t="s">
        <v>1577</v>
      </c>
      <c r="BE100" s="45" t="b">
        <f t="shared" si="27"/>
        <v>1</v>
      </c>
      <c r="BF100" s="45" t="s">
        <v>1577</v>
      </c>
      <c r="BG100" s="45" t="s">
        <v>1577</v>
      </c>
      <c r="BM100" s="45" t="str">
        <f t="shared" si="37"/>
        <v>RE_Pooling_sample_uL_added_MAX</v>
      </c>
      <c r="BN100" s="45" t="s">
        <v>1578</v>
      </c>
      <c r="BO100" s="45" t="s">
        <v>1578</v>
      </c>
      <c r="BP100" s="51" t="s">
        <v>1579</v>
      </c>
      <c r="BQ100" s="45" t="b">
        <f t="shared" si="26"/>
        <v>1</v>
      </c>
      <c r="BR100" s="47" t="s">
        <v>1578</v>
      </c>
      <c r="BS100" s="45" t="b">
        <f t="shared" si="28"/>
        <v>1</v>
      </c>
      <c r="CI100" s="45" t="s">
        <v>1580</v>
      </c>
      <c r="CJ100" s="45" t="s">
        <v>1581</v>
      </c>
      <c r="CK100" s="45" t="str">
        <f>$CM$3&amp;"_"&amp;CN$6&amp;"_"&amp;CO$11&amp;"_"&amp;CQ$66&amp;"_"&amp;CR5</f>
        <v>Sequencing_DEM_PS_Mean_Quality_Score_MAX</v>
      </c>
    </row>
    <row r="101" spans="1:89" x14ac:dyDescent="0.35">
      <c r="A101" s="45" t="s">
        <v>78</v>
      </c>
      <c r="E101" s="45" t="str">
        <f t="shared" si="35"/>
        <v>Takara: SMART-Seq v4 3' DE + Nextera XT</v>
      </c>
      <c r="F101" s="45" t="s">
        <v>23</v>
      </c>
      <c r="AR101" s="45" t="s">
        <v>1135</v>
      </c>
      <c r="AS101" s="45" t="s">
        <v>1582</v>
      </c>
      <c r="AT101" s="45" t="str">
        <f>AQ$4&amp;"_"&amp;AQ$11&amp;"_"&amp;AR101</f>
        <v>UP_LDCal_nM_AVG</v>
      </c>
      <c r="AU101" s="47" t="s">
        <v>1582</v>
      </c>
      <c r="AV101" s="47"/>
      <c r="BA101" s="45" t="s">
        <v>1415</v>
      </c>
      <c r="BB101" s="45" t="s">
        <v>1583</v>
      </c>
      <c r="BC101" s="45" t="str">
        <f t="shared" si="30"/>
        <v>DSC_RIN_28S_18S_MAX</v>
      </c>
      <c r="BD101" s="45" t="s">
        <v>1583</v>
      </c>
      <c r="BE101" s="45" t="b">
        <f t="shared" si="27"/>
        <v>1</v>
      </c>
      <c r="BF101" s="45" t="s">
        <v>1583</v>
      </c>
      <c r="BG101" s="45" t="s">
        <v>1583</v>
      </c>
      <c r="BM101" s="45" t="str">
        <f t="shared" si="37"/>
        <v>RE_Pooling_sample_uL_added_MEDIAN</v>
      </c>
      <c r="BN101" s="45" t="s">
        <v>1584</v>
      </c>
      <c r="BO101" s="45" t="s">
        <v>1584</v>
      </c>
      <c r="BP101" s="51" t="s">
        <v>1585</v>
      </c>
      <c r="BQ101" s="45" t="b">
        <f t="shared" si="26"/>
        <v>1</v>
      </c>
      <c r="BR101" s="47" t="s">
        <v>1584</v>
      </c>
      <c r="BS101" s="45" t="b">
        <f t="shared" si="28"/>
        <v>1</v>
      </c>
      <c r="CI101" s="45" t="s">
        <v>1586</v>
      </c>
      <c r="CJ101" s="45" t="s">
        <v>1587</v>
      </c>
      <c r="CK101" s="45" t="str">
        <f>$CM$3&amp;"_"&amp;CN$6&amp;"_"&amp;CO$11&amp;"_"&amp;CQ$66&amp;"_"&amp;CR6</f>
        <v>Sequencing_DEM_PS_Mean_Quality_Score_MEDIAN</v>
      </c>
    </row>
    <row r="102" spans="1:89" x14ac:dyDescent="0.35">
      <c r="A102" s="45" t="s">
        <v>1956</v>
      </c>
      <c r="E102" s="45" t="str">
        <f t="shared" si="35"/>
        <v>Takara: SMARTer smRNA-Seq</v>
      </c>
      <c r="F102" s="45" t="s">
        <v>26</v>
      </c>
      <c r="AR102" s="45" t="s">
        <v>1146</v>
      </c>
      <c r="AS102" s="45" t="s">
        <v>1588</v>
      </c>
      <c r="AT102" s="45" t="str">
        <f>AQ$4&amp;"_"&amp;AQ$11&amp;"_"&amp;AR102</f>
        <v>UP_LDCal_nM_MIN</v>
      </c>
      <c r="AU102" s="47" t="s">
        <v>1588</v>
      </c>
      <c r="AV102" s="47"/>
      <c r="BA102" s="45" t="s">
        <v>1422</v>
      </c>
      <c r="BB102" s="45" t="s">
        <v>1589</v>
      </c>
      <c r="BC102" s="45" t="str">
        <f t="shared" si="30"/>
        <v>DSC_RIN_28S_18S_MEDIAN</v>
      </c>
      <c r="BD102" s="45" t="s">
        <v>1589</v>
      </c>
      <c r="BE102" s="45" t="b">
        <f t="shared" si="27"/>
        <v>1</v>
      </c>
      <c r="BF102" s="45" t="s">
        <v>1589</v>
      </c>
      <c r="BG102" s="45" t="s">
        <v>1589</v>
      </c>
      <c r="BM102" s="45" t="str">
        <f t="shared" si="37"/>
        <v>RE_Pooling_sample_uL_added_CV</v>
      </c>
      <c r="BN102" s="45" t="s">
        <v>1590</v>
      </c>
      <c r="BO102" s="45" t="s">
        <v>1590</v>
      </c>
      <c r="BP102" s="51" t="s">
        <v>1591</v>
      </c>
      <c r="BQ102" s="45" t="b">
        <f t="shared" si="26"/>
        <v>1</v>
      </c>
      <c r="BR102" s="47" t="s">
        <v>1590</v>
      </c>
      <c r="BS102" s="45" t="b">
        <f t="shared" si="28"/>
        <v>1</v>
      </c>
      <c r="CI102" s="45" t="s">
        <v>1592</v>
      </c>
      <c r="CJ102" s="45" t="s">
        <v>1593</v>
      </c>
      <c r="CK102" s="45" t="str">
        <f>$CM$3&amp;"_"&amp;CN$6&amp;"_"&amp;CO$11&amp;"_"&amp;CQ$66&amp;"_"&amp;CR7</f>
        <v>Sequencing_DEM_PS_Mean_Quality_Score_CV</v>
      </c>
    </row>
    <row r="103" spans="1:89" x14ac:dyDescent="0.35">
      <c r="A103" s="45" t="s">
        <v>1965</v>
      </c>
      <c r="E103" s="45" t="str">
        <f t="shared" si="35"/>
        <v>Takara: SMARTer Target RNA Capture + Nextera</v>
      </c>
      <c r="F103" s="45" t="s">
        <v>27</v>
      </c>
      <c r="AR103" s="45" t="s">
        <v>1157</v>
      </c>
      <c r="AS103" s="45" t="s">
        <v>1594</v>
      </c>
      <c r="AT103" s="45" t="str">
        <f>AQ$4&amp;"_"&amp;AQ$11&amp;"_"&amp;AR103</f>
        <v>UP_LDCal_nM_MAX</v>
      </c>
      <c r="AU103" s="47" t="s">
        <v>1594</v>
      </c>
      <c r="AV103" s="47"/>
      <c r="BA103" s="45" t="s">
        <v>1429</v>
      </c>
      <c r="BB103" s="45" t="s">
        <v>1595</v>
      </c>
      <c r="BC103" s="45" t="str">
        <f t="shared" si="30"/>
        <v>DSC_RIN_28S_18S_CV</v>
      </c>
      <c r="BD103" s="45" t="s">
        <v>1595</v>
      </c>
      <c r="BE103" s="45" t="b">
        <f t="shared" si="27"/>
        <v>1</v>
      </c>
      <c r="BF103" s="45" t="s">
        <v>1595</v>
      </c>
      <c r="BG103" s="45" t="s">
        <v>1595</v>
      </c>
      <c r="BM103" s="45" t="str">
        <f t="shared" si="37"/>
        <v>RE_Pooling_sample_dilution_factor_AVG</v>
      </c>
      <c r="BN103" s="45" t="s">
        <v>1596</v>
      </c>
      <c r="BO103" s="45" t="s">
        <v>1596</v>
      </c>
      <c r="BP103" s="51" t="s">
        <v>1597</v>
      </c>
      <c r="BQ103" s="45" t="b">
        <f t="shared" si="26"/>
        <v>1</v>
      </c>
      <c r="BR103" s="47" t="s">
        <v>1596</v>
      </c>
      <c r="BS103" s="45" t="b">
        <f t="shared" si="28"/>
        <v>1</v>
      </c>
    </row>
    <row r="104" spans="1:89" x14ac:dyDescent="0.35">
      <c r="A104" s="45" t="s">
        <v>2033</v>
      </c>
      <c r="E104" s="45" t="str">
        <f t="shared" si="35"/>
        <v>Takara: DNA SMART ChIP-Seq</v>
      </c>
      <c r="F104" s="45" t="s">
        <v>40</v>
      </c>
      <c r="AR104" s="45" t="s">
        <v>1167</v>
      </c>
      <c r="AS104" s="45" t="s">
        <v>1598</v>
      </c>
      <c r="AT104" s="45" t="str">
        <f>AQ$4&amp;"_"&amp;AQ$11&amp;"_"&amp;AR104</f>
        <v>UP_LDCal_nM_MEDIAN</v>
      </c>
      <c r="AU104" s="47" t="s">
        <v>1598</v>
      </c>
      <c r="AV104" s="47"/>
      <c r="BA104" s="45" t="s">
        <v>1436</v>
      </c>
      <c r="BB104" s="45" t="s">
        <v>1599</v>
      </c>
      <c r="BC104" s="45" t="str">
        <f t="shared" si="30"/>
        <v>DSC_RIN_pguL_AVG</v>
      </c>
      <c r="BD104" s="45" t="s">
        <v>1599</v>
      </c>
      <c r="BE104" s="45" t="b">
        <f t="shared" si="27"/>
        <v>1</v>
      </c>
      <c r="BF104" s="45" t="s">
        <v>1599</v>
      </c>
      <c r="BG104" s="45" t="s">
        <v>1599</v>
      </c>
      <c r="BM104" s="45" t="str">
        <f t="shared" si="37"/>
        <v>RE_Pooling_sample_dilution_factor_MIN</v>
      </c>
      <c r="BN104" s="45" t="s">
        <v>1600</v>
      </c>
      <c r="BO104" s="45" t="s">
        <v>1600</v>
      </c>
      <c r="BP104" s="51" t="s">
        <v>1601</v>
      </c>
      <c r="BQ104" s="45" t="b">
        <f t="shared" si="26"/>
        <v>1</v>
      </c>
      <c r="BR104" s="47" t="s">
        <v>1600</v>
      </c>
      <c r="BS104" s="45" t="b">
        <f t="shared" si="28"/>
        <v>1</v>
      </c>
    </row>
    <row r="105" spans="1:89" x14ac:dyDescent="0.35">
      <c r="A105" s="45" t="s">
        <v>1966</v>
      </c>
      <c r="E105" s="45" t="str">
        <f t="shared" si="35"/>
        <v xml:space="preserve">Takara: EpiXplore Meth-Seq </v>
      </c>
      <c r="F105" s="45" t="s">
        <v>43</v>
      </c>
      <c r="AR105" s="45" t="s">
        <v>1178</v>
      </c>
      <c r="AS105" s="45" t="s">
        <v>1602</v>
      </c>
      <c r="AT105" s="45" t="str">
        <f>AQ$4&amp;"_"&amp;AQ$11&amp;"_"&amp;AR105</f>
        <v>UP_LDCal_nM_CV</v>
      </c>
      <c r="AU105" s="47" t="s">
        <v>1602</v>
      </c>
      <c r="AV105" s="47"/>
      <c r="BA105" s="45" t="s">
        <v>1443</v>
      </c>
      <c r="BB105" s="45" t="s">
        <v>1603</v>
      </c>
      <c r="BC105" s="45" t="str">
        <f t="shared" si="30"/>
        <v>DSC_RIN_pguL_MIN</v>
      </c>
      <c r="BD105" s="45" t="s">
        <v>1603</v>
      </c>
      <c r="BE105" s="45" t="b">
        <f t="shared" si="27"/>
        <v>1</v>
      </c>
      <c r="BF105" s="45" t="s">
        <v>1603</v>
      </c>
      <c r="BG105" s="45" t="s">
        <v>1603</v>
      </c>
      <c r="BM105" s="45" t="str">
        <f t="shared" si="37"/>
        <v>RE_Pooling_sample_dilution_factor_MAX</v>
      </c>
      <c r="BN105" s="45" t="s">
        <v>1604</v>
      </c>
      <c r="BO105" s="45" t="s">
        <v>1604</v>
      </c>
      <c r="BP105" s="51" t="s">
        <v>1605</v>
      </c>
      <c r="BQ105" s="45" t="b">
        <f t="shared" si="26"/>
        <v>1</v>
      </c>
      <c r="BR105" s="47" t="s">
        <v>1604</v>
      </c>
      <c r="BS105" s="45" t="b">
        <f t="shared" si="28"/>
        <v>1</v>
      </c>
    </row>
    <row r="106" spans="1:89" ht="16" customHeight="1" x14ac:dyDescent="0.35">
      <c r="A106" s="45" t="s">
        <v>1967</v>
      </c>
      <c r="AR106" s="45" t="s">
        <v>1188</v>
      </c>
      <c r="AS106" s="47" t="s">
        <v>1606</v>
      </c>
      <c r="AT106" s="45" t="str">
        <f t="shared" ref="AT106:AT110" si="38">AQ$4&amp;"_"&amp;AQ$11&amp;"_"&amp;AR106</f>
        <v>UP_LDCal_adj_ng_AVG</v>
      </c>
      <c r="AU106" s="47" t="s">
        <v>1606</v>
      </c>
      <c r="AV106" s="47"/>
      <c r="BA106" s="45" t="s">
        <v>1450</v>
      </c>
      <c r="BB106" s="45" t="s">
        <v>1607</v>
      </c>
      <c r="BC106" s="45" t="str">
        <f t="shared" si="30"/>
        <v>DSC_RIN_pguL_MAX</v>
      </c>
      <c r="BD106" s="45" t="s">
        <v>1607</v>
      </c>
      <c r="BE106" s="45" t="b">
        <f t="shared" si="27"/>
        <v>1</v>
      </c>
      <c r="BF106" s="45" t="s">
        <v>1607</v>
      </c>
      <c r="BG106" s="45" t="s">
        <v>1607</v>
      </c>
      <c r="BM106" s="45" t="str">
        <f t="shared" si="37"/>
        <v>RE_Pooling_sample_dilution_factor_MEDIAN</v>
      </c>
      <c r="BN106" s="45" t="s">
        <v>1608</v>
      </c>
      <c r="BO106" s="45" t="s">
        <v>1608</v>
      </c>
      <c r="BP106" s="51" t="s">
        <v>1609</v>
      </c>
      <c r="BQ106" s="45" t="b">
        <f t="shared" si="26"/>
        <v>1</v>
      </c>
      <c r="BR106" s="47" t="s">
        <v>1608</v>
      </c>
      <c r="BS106" s="45" t="b">
        <f t="shared" si="28"/>
        <v>1</v>
      </c>
    </row>
    <row r="107" spans="1:89" x14ac:dyDescent="0.35">
      <c r="A107" s="45" t="s">
        <v>1968</v>
      </c>
      <c r="AR107" s="45" t="s">
        <v>1197</v>
      </c>
      <c r="AS107" s="47" t="s">
        <v>1610</v>
      </c>
      <c r="AT107" s="45" t="str">
        <f t="shared" si="38"/>
        <v>UP_LDCal_adj_ng_MIN</v>
      </c>
      <c r="AU107" s="47" t="s">
        <v>1610</v>
      </c>
      <c r="AV107" s="47"/>
      <c r="BA107" s="45" t="s">
        <v>1457</v>
      </c>
      <c r="BB107" s="45" t="s">
        <v>1611</v>
      </c>
      <c r="BC107" s="45" t="str">
        <f t="shared" si="30"/>
        <v>DSC_RIN_pguL_MEDIAN</v>
      </c>
      <c r="BD107" s="45" t="s">
        <v>1611</v>
      </c>
      <c r="BE107" s="45" t="b">
        <f t="shared" si="27"/>
        <v>1</v>
      </c>
      <c r="BF107" s="45" t="s">
        <v>1611</v>
      </c>
      <c r="BG107" s="45" t="s">
        <v>1611</v>
      </c>
      <c r="BM107" s="45" t="str">
        <f t="shared" si="37"/>
        <v>RE_Pooling_sample_dilution_factor_CV</v>
      </c>
      <c r="BN107" s="45" t="s">
        <v>1612</v>
      </c>
      <c r="BO107" s="45" t="s">
        <v>1612</v>
      </c>
      <c r="BP107" s="51" t="s">
        <v>1613</v>
      </c>
      <c r="BQ107" s="45" t="b">
        <f t="shared" si="26"/>
        <v>1</v>
      </c>
      <c r="BR107" s="47" t="s">
        <v>1612</v>
      </c>
      <c r="BS107" s="45" t="b">
        <f t="shared" si="28"/>
        <v>1</v>
      </c>
    </row>
    <row r="108" spans="1:89" x14ac:dyDescent="0.35">
      <c r="A108" s="45" t="s">
        <v>1969</v>
      </c>
      <c r="AR108" s="45" t="s">
        <v>1207</v>
      </c>
      <c r="AS108" s="47" t="s">
        <v>1614</v>
      </c>
      <c r="AT108" s="45" t="str">
        <f t="shared" si="38"/>
        <v>UP_LDCal_adj_ng_MAX</v>
      </c>
      <c r="AU108" s="47" t="s">
        <v>1614</v>
      </c>
      <c r="AV108" s="47"/>
      <c r="BA108" s="45" t="s">
        <v>1464</v>
      </c>
      <c r="BB108" s="45" t="s">
        <v>1615</v>
      </c>
      <c r="BC108" s="45" t="str">
        <f t="shared" si="30"/>
        <v>DSC_RIN_pguL_CV</v>
      </c>
      <c r="BD108" s="45" t="s">
        <v>1615</v>
      </c>
      <c r="BE108" s="45" t="b">
        <f t="shared" si="27"/>
        <v>1</v>
      </c>
      <c r="BF108" s="45" t="s">
        <v>1615</v>
      </c>
      <c r="BG108" s="45" t="s">
        <v>1615</v>
      </c>
      <c r="BM108" s="45" t="str">
        <f t="shared" si="37"/>
        <v>RE_Pooling_sample_nM_AVG</v>
      </c>
      <c r="BN108" s="45" t="s">
        <v>1616</v>
      </c>
      <c r="BO108" s="45" t="s">
        <v>1616</v>
      </c>
      <c r="BP108" s="51" t="s">
        <v>1617</v>
      </c>
      <c r="BQ108" s="45" t="b">
        <f t="shared" si="26"/>
        <v>1</v>
      </c>
      <c r="BR108" s="47" t="s">
        <v>1616</v>
      </c>
      <c r="BS108" s="45" t="b">
        <f t="shared" si="28"/>
        <v>1</v>
      </c>
    </row>
    <row r="109" spans="1:89" x14ac:dyDescent="0.35">
      <c r="A109" s="45" t="s">
        <v>1970</v>
      </c>
      <c r="AR109" s="45" t="s">
        <v>1217</v>
      </c>
      <c r="AS109" s="47" t="s">
        <v>1618</v>
      </c>
      <c r="AT109" s="45" t="str">
        <f t="shared" si="38"/>
        <v>UP_LDCal_adj_ng_MEDIAN</v>
      </c>
      <c r="AU109" s="47" t="s">
        <v>1618</v>
      </c>
      <c r="AV109" s="47"/>
      <c r="BA109" s="45" t="s">
        <v>883</v>
      </c>
      <c r="BB109" s="45" t="s">
        <v>1619</v>
      </c>
      <c r="BC109" s="45" t="str">
        <f t="shared" ref="BC109:BC123" si="39">AZ$4&amp;"_"&amp;AZ$12&amp;"_"&amp;BA109</f>
        <v>DSC_PPS_nguL_AVG</v>
      </c>
      <c r="BD109" s="45" t="s">
        <v>1619</v>
      </c>
      <c r="BE109" s="45" t="b">
        <f t="shared" si="27"/>
        <v>1</v>
      </c>
      <c r="BF109" s="45" t="s">
        <v>1619</v>
      </c>
      <c r="BG109" s="45" t="s">
        <v>1619</v>
      </c>
      <c r="BM109" s="45" t="str">
        <f t="shared" si="37"/>
        <v>RE_Pooling_sample_nM_MIN</v>
      </c>
      <c r="BN109" s="45" t="s">
        <v>1620</v>
      </c>
      <c r="BO109" s="45" t="s">
        <v>1620</v>
      </c>
      <c r="BP109" s="51" t="s">
        <v>1621</v>
      </c>
      <c r="BQ109" s="45" t="b">
        <f t="shared" si="26"/>
        <v>1</v>
      </c>
      <c r="BR109" s="47" t="s">
        <v>1620</v>
      </c>
      <c r="BS109" s="45" t="b">
        <f t="shared" si="28"/>
        <v>1</v>
      </c>
    </row>
    <row r="110" spans="1:89" x14ac:dyDescent="0.35">
      <c r="A110" s="45" t="s">
        <v>1971</v>
      </c>
      <c r="AR110" s="45" t="s">
        <v>1225</v>
      </c>
      <c r="AS110" s="47" t="s">
        <v>1622</v>
      </c>
      <c r="AT110" s="45" t="str">
        <f t="shared" si="38"/>
        <v>UP_LDCal_adj_ng_CV</v>
      </c>
      <c r="AU110" s="47" t="s">
        <v>1622</v>
      </c>
      <c r="AV110" s="47"/>
      <c r="BA110" s="45" t="s">
        <v>898</v>
      </c>
      <c r="BB110" s="45" t="s">
        <v>1623</v>
      </c>
      <c r="BC110" s="45" t="str">
        <f t="shared" si="39"/>
        <v>DSC_PPS_nguL_MIN</v>
      </c>
      <c r="BD110" s="45" t="s">
        <v>1623</v>
      </c>
      <c r="BE110" s="45" t="b">
        <f t="shared" si="27"/>
        <v>1</v>
      </c>
      <c r="BF110" s="45" t="s">
        <v>1623</v>
      </c>
      <c r="BG110" s="45" t="s">
        <v>1623</v>
      </c>
      <c r="BM110" s="45" t="str">
        <f t="shared" si="37"/>
        <v>RE_Pooling_sample_nM_MAX</v>
      </c>
      <c r="BN110" s="45" t="s">
        <v>1624</v>
      </c>
      <c r="BO110" s="45" t="s">
        <v>1624</v>
      </c>
      <c r="BP110" s="51" t="s">
        <v>1625</v>
      </c>
      <c r="BQ110" s="45" t="b">
        <f t="shared" si="26"/>
        <v>1</v>
      </c>
      <c r="BR110" s="47" t="s">
        <v>1624</v>
      </c>
      <c r="BS110" s="45" t="b">
        <f t="shared" si="28"/>
        <v>1</v>
      </c>
    </row>
    <row r="111" spans="1:89" x14ac:dyDescent="0.35">
      <c r="A111" s="45" t="s">
        <v>1972</v>
      </c>
      <c r="AR111" s="45" t="s">
        <v>396</v>
      </c>
      <c r="AS111" s="45" t="s">
        <v>1626</v>
      </c>
      <c r="AT111" s="45" t="str">
        <f t="shared" ref="AT111:AT144" si="40">AQ$4&amp;"_"&amp;AQ$12&amp;"_"&amp;AR111</f>
        <v>UP_LST_Tech</v>
      </c>
      <c r="AU111" s="47" t="s">
        <v>1626</v>
      </c>
      <c r="AV111" s="47"/>
      <c r="BA111" s="45" t="s">
        <v>913</v>
      </c>
      <c r="BB111" s="45" t="s">
        <v>1627</v>
      </c>
      <c r="BC111" s="45" t="str">
        <f t="shared" si="39"/>
        <v>DSC_PPS_nguL_MAX</v>
      </c>
      <c r="BD111" s="45" t="s">
        <v>1627</v>
      </c>
      <c r="BE111" s="45" t="b">
        <f t="shared" si="27"/>
        <v>1</v>
      </c>
      <c r="BF111" s="45" t="s">
        <v>1627</v>
      </c>
      <c r="BG111" s="45" t="s">
        <v>1627</v>
      </c>
      <c r="BM111" s="45" t="str">
        <f t="shared" si="37"/>
        <v>RE_Pooling_sample_nM_MEDIAN</v>
      </c>
      <c r="BN111" s="45" t="s">
        <v>1628</v>
      </c>
      <c r="BO111" s="45" t="s">
        <v>1628</v>
      </c>
      <c r="BP111" s="51" t="s">
        <v>1629</v>
      </c>
      <c r="BQ111" s="45" t="b">
        <f t="shared" si="26"/>
        <v>1</v>
      </c>
      <c r="BR111" s="47" t="s">
        <v>1628</v>
      </c>
      <c r="BS111" s="45" t="b">
        <f t="shared" si="28"/>
        <v>1</v>
      </c>
    </row>
    <row r="112" spans="1:89" x14ac:dyDescent="0.35">
      <c r="A112" s="45" t="s">
        <v>2034</v>
      </c>
      <c r="AR112" s="45" t="s">
        <v>395</v>
      </c>
      <c r="AS112" s="45" t="str">
        <f>AU112</f>
        <v>Library Sizing TapeStation Date</v>
      </c>
      <c r="AT112" s="45" t="str">
        <f t="shared" si="40"/>
        <v>UP_LST_Date</v>
      </c>
      <c r="AU112" s="47" t="s">
        <v>1630</v>
      </c>
      <c r="AV112" s="47"/>
      <c r="BA112" s="45" t="s">
        <v>928</v>
      </c>
      <c r="BB112" s="45" t="s">
        <v>1631</v>
      </c>
      <c r="BC112" s="45" t="str">
        <f t="shared" si="39"/>
        <v>DSC_PPS_nguL_MEDIAN</v>
      </c>
      <c r="BD112" s="45" t="s">
        <v>1631</v>
      </c>
      <c r="BE112" s="45" t="b">
        <f t="shared" si="27"/>
        <v>1</v>
      </c>
      <c r="BF112" s="45" t="s">
        <v>1631</v>
      </c>
      <c r="BG112" s="45" t="s">
        <v>1631</v>
      </c>
      <c r="BM112" s="45" t="str">
        <f t="shared" si="37"/>
        <v>RE_Pooling_sample_nM_CV</v>
      </c>
      <c r="BN112" s="45" t="s">
        <v>1632</v>
      </c>
      <c r="BO112" s="45" t="s">
        <v>1632</v>
      </c>
      <c r="BP112" s="51" t="s">
        <v>1633</v>
      </c>
      <c r="BQ112" s="45" t="b">
        <f t="shared" si="26"/>
        <v>1</v>
      </c>
      <c r="BR112" s="47" t="s">
        <v>1632</v>
      </c>
      <c r="BS112" s="45" t="b">
        <f t="shared" si="28"/>
        <v>1</v>
      </c>
    </row>
    <row r="113" spans="44:71" x14ac:dyDescent="0.35">
      <c r="AR113" s="45" t="s">
        <v>400</v>
      </c>
      <c r="AS113" s="45" t="str">
        <f>AU113</f>
        <v>Library Sizing TapeStation File</v>
      </c>
      <c r="AT113" s="45" t="str">
        <f t="shared" si="40"/>
        <v>UP_LST_File</v>
      </c>
      <c r="AU113" s="47" t="s">
        <v>1634</v>
      </c>
      <c r="AV113" s="47"/>
      <c r="BA113" s="45" t="s">
        <v>947</v>
      </c>
      <c r="BB113" s="45" t="s">
        <v>1635</v>
      </c>
      <c r="BC113" s="45" t="str">
        <f t="shared" si="39"/>
        <v>DSC_PPS_nguL_CV</v>
      </c>
      <c r="BD113" s="45" t="s">
        <v>1635</v>
      </c>
      <c r="BE113" s="45" t="b">
        <f t="shared" si="27"/>
        <v>1</v>
      </c>
      <c r="BF113" s="45" t="s">
        <v>1635</v>
      </c>
      <c r="BG113" s="45" t="s">
        <v>1635</v>
      </c>
      <c r="BM113" s="45" t="str">
        <f t="shared" si="37"/>
        <v>RE_Pooling_sample_pooling_proportion_AVG</v>
      </c>
      <c r="BN113" s="45" t="s">
        <v>1636</v>
      </c>
      <c r="BO113" s="45" t="s">
        <v>1636</v>
      </c>
      <c r="BP113" s="51" t="s">
        <v>1637</v>
      </c>
      <c r="BQ113" s="45" t="b">
        <f t="shared" si="26"/>
        <v>1</v>
      </c>
      <c r="BR113" s="47" t="s">
        <v>1636</v>
      </c>
      <c r="BS113" s="45" t="b">
        <f t="shared" si="28"/>
        <v>1</v>
      </c>
    </row>
    <row r="114" spans="44:71" x14ac:dyDescent="0.35">
      <c r="AR114" s="45" t="s">
        <v>403</v>
      </c>
      <c r="AS114" s="45" t="s">
        <v>1638</v>
      </c>
      <c r="AT114" s="45" t="str">
        <f t="shared" si="40"/>
        <v>UP_LST_Dilution_factor</v>
      </c>
      <c r="AU114" s="47" t="s">
        <v>1638</v>
      </c>
      <c r="AV114" s="47"/>
      <c r="BA114" s="45" t="s">
        <v>960</v>
      </c>
      <c r="BB114" s="45" t="s">
        <v>1639</v>
      </c>
      <c r="BC114" s="45" t="str">
        <f t="shared" si="39"/>
        <v>DSC_PPS_ng_AVG</v>
      </c>
      <c r="BD114" s="45" t="s">
        <v>1639</v>
      </c>
      <c r="BE114" s="45" t="b">
        <f t="shared" si="27"/>
        <v>1</v>
      </c>
      <c r="BF114" s="45" t="s">
        <v>1639</v>
      </c>
      <c r="BG114" s="45" t="s">
        <v>1639</v>
      </c>
      <c r="BM114" s="45" t="str">
        <f t="shared" si="37"/>
        <v>RE_Pooling_sample_pooling_proportion_MIN</v>
      </c>
      <c r="BN114" s="45" t="s">
        <v>1640</v>
      </c>
      <c r="BO114" s="45" t="s">
        <v>1640</v>
      </c>
      <c r="BP114" s="51" t="s">
        <v>1641</v>
      </c>
      <c r="BQ114" s="45" t="b">
        <f t="shared" si="26"/>
        <v>1</v>
      </c>
      <c r="BR114" s="47" t="s">
        <v>1640</v>
      </c>
      <c r="BS114" s="45" t="b">
        <f t="shared" si="28"/>
        <v>1</v>
      </c>
    </row>
    <row r="115" spans="44:71" x14ac:dyDescent="0.35">
      <c r="AR115" s="45" t="s">
        <v>402</v>
      </c>
      <c r="AS115" s="45" t="s">
        <v>1642</v>
      </c>
      <c r="AT115" s="45" t="str">
        <f t="shared" si="40"/>
        <v>UP_LST_Kit</v>
      </c>
      <c r="AU115" s="47" t="s">
        <v>1642</v>
      </c>
      <c r="AV115" s="47"/>
      <c r="BA115" s="45" t="s">
        <v>972</v>
      </c>
      <c r="BB115" s="45" t="s">
        <v>1643</v>
      </c>
      <c r="BC115" s="45" t="str">
        <f t="shared" si="39"/>
        <v>DSC_PPS_ng_MIN</v>
      </c>
      <c r="BD115" s="45" t="s">
        <v>1643</v>
      </c>
      <c r="BE115" s="45" t="b">
        <f t="shared" si="27"/>
        <v>1</v>
      </c>
      <c r="BF115" s="45" t="s">
        <v>1643</v>
      </c>
      <c r="BG115" s="45" t="s">
        <v>1643</v>
      </c>
      <c r="BM115" s="45" t="str">
        <f t="shared" si="37"/>
        <v>RE_Pooling_sample_pooling_proportion_MAX</v>
      </c>
      <c r="BN115" s="45" t="s">
        <v>1644</v>
      </c>
      <c r="BO115" s="45" t="s">
        <v>1644</v>
      </c>
      <c r="BP115" s="51" t="s">
        <v>1645</v>
      </c>
      <c r="BQ115" s="45" t="b">
        <f t="shared" si="26"/>
        <v>1</v>
      </c>
      <c r="BR115" s="47" t="s">
        <v>1644</v>
      </c>
      <c r="BS115" s="45" t="b">
        <f t="shared" si="28"/>
        <v>1</v>
      </c>
    </row>
    <row r="116" spans="44:71" x14ac:dyDescent="0.35">
      <c r="AR116" s="45" t="s">
        <v>401</v>
      </c>
      <c r="AS116" s="45" t="s">
        <v>1646</v>
      </c>
      <c r="AT116" s="45" t="str">
        <f t="shared" si="40"/>
        <v>UP_LST_Instrument</v>
      </c>
      <c r="AU116" s="47" t="s">
        <v>1646</v>
      </c>
      <c r="AV116" s="47"/>
      <c r="BA116" s="45" t="s">
        <v>987</v>
      </c>
      <c r="BB116" s="45" t="s">
        <v>1647</v>
      </c>
      <c r="BC116" s="45" t="str">
        <f t="shared" si="39"/>
        <v>DSC_PPS_ng_MAX</v>
      </c>
      <c r="BD116" s="45" t="s">
        <v>1647</v>
      </c>
      <c r="BE116" s="45" t="b">
        <f t="shared" si="27"/>
        <v>1</v>
      </c>
      <c r="BF116" s="45" t="s">
        <v>1647</v>
      </c>
      <c r="BG116" s="45" t="s">
        <v>1647</v>
      </c>
      <c r="BM116" s="45" t="str">
        <f t="shared" si="37"/>
        <v>RE_Pooling_sample_pooling_proportion_MEDIAN</v>
      </c>
      <c r="BN116" s="45" t="s">
        <v>1648</v>
      </c>
      <c r="BO116" s="45" t="s">
        <v>1648</v>
      </c>
      <c r="BP116" s="51" t="s">
        <v>1649</v>
      </c>
      <c r="BQ116" s="45" t="b">
        <f t="shared" si="26"/>
        <v>1</v>
      </c>
      <c r="BR116" s="47" t="s">
        <v>1648</v>
      </c>
      <c r="BS116" s="45" t="b">
        <f t="shared" si="28"/>
        <v>1</v>
      </c>
    </row>
    <row r="117" spans="44:71" x14ac:dyDescent="0.35">
      <c r="AR117" s="45" t="s">
        <v>676</v>
      </c>
      <c r="AS117" s="45" t="s">
        <v>1650</v>
      </c>
      <c r="AT117" s="45" t="str">
        <f t="shared" si="40"/>
        <v>UP_LST_From_bp</v>
      </c>
      <c r="AU117" s="47" t="s">
        <v>1650</v>
      </c>
      <c r="AV117" s="47"/>
      <c r="BA117" s="45" t="s">
        <v>1000</v>
      </c>
      <c r="BB117" s="45" t="s">
        <v>1651</v>
      </c>
      <c r="BC117" s="45" t="str">
        <f t="shared" si="39"/>
        <v>DSC_PPS_ng_MEDIAN</v>
      </c>
      <c r="BD117" s="45" t="s">
        <v>1651</v>
      </c>
      <c r="BE117" s="45" t="b">
        <f t="shared" si="27"/>
        <v>1</v>
      </c>
      <c r="BF117" s="45" t="s">
        <v>1651</v>
      </c>
      <c r="BG117" s="45" t="s">
        <v>1651</v>
      </c>
      <c r="BM117" s="45" t="str">
        <f t="shared" si="37"/>
        <v>RE_Pooling_sample_pooling_proportion_CV</v>
      </c>
      <c r="BN117" s="45" t="s">
        <v>1652</v>
      </c>
      <c r="BO117" s="45" t="s">
        <v>1652</v>
      </c>
      <c r="BP117" s="51" t="s">
        <v>1653</v>
      </c>
      <c r="BQ117" s="45" t="b">
        <f t="shared" si="26"/>
        <v>1</v>
      </c>
      <c r="BR117" s="47" t="s">
        <v>1652</v>
      </c>
      <c r="BS117" s="45" t="b">
        <f t="shared" si="28"/>
        <v>1</v>
      </c>
    </row>
    <row r="118" spans="44:71" x14ac:dyDescent="0.35">
      <c r="AR118" s="45" t="s">
        <v>696</v>
      </c>
      <c r="AS118" s="45" t="s">
        <v>1654</v>
      </c>
      <c r="AT118" s="45" t="str">
        <f t="shared" si="40"/>
        <v>UP_LST_To_bp</v>
      </c>
      <c r="AU118" s="47" t="s">
        <v>1654</v>
      </c>
      <c r="AV118" s="47"/>
      <c r="BA118" s="45" t="s">
        <v>1013</v>
      </c>
      <c r="BB118" s="45" t="s">
        <v>1655</v>
      </c>
      <c r="BC118" s="45" t="str">
        <f t="shared" si="39"/>
        <v>DSC_PPS_ng_CV</v>
      </c>
      <c r="BD118" s="45" t="s">
        <v>1655</v>
      </c>
      <c r="BE118" s="45" t="b">
        <f t="shared" si="27"/>
        <v>1</v>
      </c>
      <c r="BF118" s="45" t="s">
        <v>1655</v>
      </c>
      <c r="BG118" s="45" t="s">
        <v>1655</v>
      </c>
      <c r="BM118" s="45" t="str">
        <f t="shared" si="37"/>
        <v>RE_Pooling_sample_fmoles_added_AVG</v>
      </c>
      <c r="BN118" s="45" t="s">
        <v>1656</v>
      </c>
      <c r="BO118" s="45" t="s">
        <v>1656</v>
      </c>
      <c r="BP118" s="51" t="s">
        <v>1657</v>
      </c>
      <c r="BQ118" s="45" t="b">
        <f t="shared" si="26"/>
        <v>1</v>
      </c>
      <c r="BR118" s="47" t="s">
        <v>1656</v>
      </c>
      <c r="BS118" s="45" t="b">
        <f t="shared" si="28"/>
        <v>1</v>
      </c>
    </row>
    <row r="119" spans="44:71" x14ac:dyDescent="0.35">
      <c r="AR119" s="45" t="s">
        <v>1658</v>
      </c>
      <c r="AS119" s="45" t="s">
        <v>1659</v>
      </c>
      <c r="AT119" s="45" t="str">
        <f t="shared" si="40"/>
        <v>UP_LST_Average_Size_bp_AVG</v>
      </c>
      <c r="AU119" s="47" t="s">
        <v>1659</v>
      </c>
      <c r="AV119" s="47"/>
      <c r="BA119" s="45" t="s">
        <v>1660</v>
      </c>
      <c r="BB119" s="45" t="s">
        <v>1661</v>
      </c>
      <c r="BC119" s="45" t="str">
        <f t="shared" si="39"/>
        <v>DSC_PPS_uL_remaining_AVG</v>
      </c>
      <c r="BD119" s="45" t="s">
        <v>1661</v>
      </c>
      <c r="BE119" s="45" t="b">
        <f t="shared" si="27"/>
        <v>1</v>
      </c>
      <c r="BF119" s="45" t="s">
        <v>1661</v>
      </c>
      <c r="BG119" s="45" t="s">
        <v>1661</v>
      </c>
      <c r="BM119" s="45" t="str">
        <f t="shared" si="37"/>
        <v>RE_Pooling_sample_fmoles_added_MIN</v>
      </c>
      <c r="BN119" s="45" t="s">
        <v>1662</v>
      </c>
      <c r="BO119" s="45" t="s">
        <v>1662</v>
      </c>
      <c r="BP119" s="51" t="s">
        <v>1663</v>
      </c>
      <c r="BQ119" s="45" t="b">
        <f t="shared" si="26"/>
        <v>1</v>
      </c>
      <c r="BR119" s="47" t="s">
        <v>1662</v>
      </c>
      <c r="BS119" s="45" t="b">
        <f t="shared" si="28"/>
        <v>1</v>
      </c>
    </row>
    <row r="120" spans="44:71" x14ac:dyDescent="0.35">
      <c r="AR120" s="45" t="s">
        <v>1664</v>
      </c>
      <c r="AS120" s="45" t="s">
        <v>1665</v>
      </c>
      <c r="AT120" s="45" t="str">
        <f t="shared" si="40"/>
        <v>UP_LST_Average_Size_bp_MIN</v>
      </c>
      <c r="AU120" s="47" t="s">
        <v>1665</v>
      </c>
      <c r="AV120" s="47"/>
      <c r="BA120" s="45" t="s">
        <v>1666</v>
      </c>
      <c r="BB120" s="45" t="s">
        <v>1667</v>
      </c>
      <c r="BC120" s="45" t="str">
        <f t="shared" si="39"/>
        <v>DSC_PPS_uL_remaining_MIN</v>
      </c>
      <c r="BD120" s="45" t="s">
        <v>1667</v>
      </c>
      <c r="BE120" s="45" t="b">
        <f t="shared" si="27"/>
        <v>1</v>
      </c>
      <c r="BF120" s="45" t="s">
        <v>1667</v>
      </c>
      <c r="BG120" s="45" t="s">
        <v>1667</v>
      </c>
      <c r="BM120" s="45" t="str">
        <f t="shared" si="37"/>
        <v>RE_Pooling_sample_fmoles_added_MAX</v>
      </c>
      <c r="BN120" s="45" t="s">
        <v>1668</v>
      </c>
      <c r="BO120" s="45" t="s">
        <v>1668</v>
      </c>
      <c r="BP120" s="51" t="s">
        <v>1669</v>
      </c>
      <c r="BQ120" s="45" t="b">
        <f t="shared" si="26"/>
        <v>1</v>
      </c>
      <c r="BR120" s="47" t="s">
        <v>1668</v>
      </c>
      <c r="BS120" s="45" t="b">
        <f t="shared" si="28"/>
        <v>1</v>
      </c>
    </row>
    <row r="121" spans="44:71" x14ac:dyDescent="0.35">
      <c r="AR121" s="45" t="s">
        <v>1670</v>
      </c>
      <c r="AS121" s="45" t="s">
        <v>1671</v>
      </c>
      <c r="AT121" s="45" t="str">
        <f t="shared" si="40"/>
        <v>UP_LST_Average_Size_bp_MAX</v>
      </c>
      <c r="AU121" s="47" t="s">
        <v>1671</v>
      </c>
      <c r="AV121" s="47"/>
      <c r="BA121" s="45" t="s">
        <v>1672</v>
      </c>
      <c r="BB121" s="45" t="s">
        <v>1673</v>
      </c>
      <c r="BC121" s="45" t="str">
        <f t="shared" si="39"/>
        <v>DSC_PPS_uL_remaining_MAX</v>
      </c>
      <c r="BD121" s="45" t="s">
        <v>1673</v>
      </c>
      <c r="BE121" s="45" t="b">
        <f t="shared" si="27"/>
        <v>1</v>
      </c>
      <c r="BF121" s="45" t="s">
        <v>1673</v>
      </c>
      <c r="BG121" s="45" t="s">
        <v>1673</v>
      </c>
      <c r="BM121" s="45" t="str">
        <f t="shared" si="37"/>
        <v>RE_Pooling_sample_fmoles_added_MEDIAN</v>
      </c>
      <c r="BN121" s="45" t="s">
        <v>1674</v>
      </c>
      <c r="BO121" s="45" t="s">
        <v>1674</v>
      </c>
      <c r="BP121" s="51" t="s">
        <v>1675</v>
      </c>
      <c r="BQ121" s="45" t="b">
        <f t="shared" si="26"/>
        <v>1</v>
      </c>
      <c r="BR121" s="47" t="s">
        <v>1674</v>
      </c>
      <c r="BS121" s="45" t="b">
        <f t="shared" si="28"/>
        <v>1</v>
      </c>
    </row>
    <row r="122" spans="44:71" x14ac:dyDescent="0.35">
      <c r="AR122" s="45" t="s">
        <v>1676</v>
      </c>
      <c r="AS122" s="45" t="s">
        <v>1677</v>
      </c>
      <c r="AT122" s="45" t="str">
        <f t="shared" si="40"/>
        <v>UP_LST_Average_Size_bp_MEDIAN</v>
      </c>
      <c r="AU122" s="47" t="s">
        <v>1677</v>
      </c>
      <c r="AV122" s="47"/>
      <c r="BA122" s="45" t="s">
        <v>1678</v>
      </c>
      <c r="BB122" s="45" t="s">
        <v>1679</v>
      </c>
      <c r="BC122" s="45" t="str">
        <f t="shared" si="39"/>
        <v>DSC_PPS_uL_remaining_MEDIAN</v>
      </c>
      <c r="BD122" s="45" t="s">
        <v>1679</v>
      </c>
      <c r="BE122" s="45" t="b">
        <f t="shared" si="27"/>
        <v>1</v>
      </c>
      <c r="BF122" s="45" t="s">
        <v>1679</v>
      </c>
      <c r="BG122" s="45" t="s">
        <v>1679</v>
      </c>
      <c r="BM122" s="45" t="str">
        <f t="shared" si="37"/>
        <v>RE_Pooling_sample_fmoles_added_CV</v>
      </c>
      <c r="BN122" s="45" t="s">
        <v>1680</v>
      </c>
      <c r="BO122" s="45" t="s">
        <v>1680</v>
      </c>
      <c r="BP122" s="51" t="s">
        <v>1681</v>
      </c>
      <c r="BQ122" s="45" t="b">
        <f t="shared" si="26"/>
        <v>1</v>
      </c>
      <c r="BR122" s="47" t="s">
        <v>1680</v>
      </c>
      <c r="BS122" s="45" t="b">
        <f t="shared" si="28"/>
        <v>1</v>
      </c>
    </row>
    <row r="123" spans="44:71" x14ac:dyDescent="0.35">
      <c r="AR123" s="45" t="s">
        <v>1682</v>
      </c>
      <c r="AS123" s="45" t="s">
        <v>1683</v>
      </c>
      <c r="AT123" s="45" t="str">
        <f t="shared" si="40"/>
        <v>UP_LST_Average_Size_bp_CV</v>
      </c>
      <c r="AU123" s="47" t="s">
        <v>1683</v>
      </c>
      <c r="AV123" s="47"/>
      <c r="BA123" s="45" t="s">
        <v>1684</v>
      </c>
      <c r="BB123" s="45" t="s">
        <v>1685</v>
      </c>
      <c r="BC123" s="45" t="str">
        <f t="shared" si="39"/>
        <v>DSC_PPS_uL_remaining_CV</v>
      </c>
      <c r="BD123" s="45" t="s">
        <v>1685</v>
      </c>
      <c r="BE123" s="45" t="b">
        <f t="shared" si="27"/>
        <v>1</v>
      </c>
      <c r="BF123" s="45" t="s">
        <v>1685</v>
      </c>
      <c r="BG123" s="45" t="s">
        <v>1685</v>
      </c>
      <c r="BM123" s="45" t="str">
        <f t="shared" si="37"/>
        <v>RE_Pooling_sample_number_clusters_required_AVG</v>
      </c>
      <c r="BN123" s="45" t="s">
        <v>1686</v>
      </c>
      <c r="BO123" s="45" t="s">
        <v>1686</v>
      </c>
      <c r="BP123" s="51" t="s">
        <v>1687</v>
      </c>
      <c r="BQ123" s="45" t="b">
        <f t="shared" si="26"/>
        <v>1</v>
      </c>
      <c r="BR123" s="47" t="s">
        <v>1686</v>
      </c>
      <c r="BS123" s="45" t="b">
        <f t="shared" si="28"/>
        <v>1</v>
      </c>
    </row>
    <row r="124" spans="44:71" x14ac:dyDescent="0.35">
      <c r="AR124" s="45" t="s">
        <v>1688</v>
      </c>
      <c r="AS124" s="45" t="s">
        <v>1689</v>
      </c>
      <c r="AT124" s="45" t="str">
        <f t="shared" si="40"/>
        <v>UP_LST_Conc_pguL_AVG</v>
      </c>
      <c r="AU124" s="47" t="s">
        <v>1689</v>
      </c>
      <c r="AV124" s="47"/>
      <c r="BA124" s="45" t="s">
        <v>396</v>
      </c>
      <c r="BB124" s="45" t="s">
        <v>1690</v>
      </c>
      <c r="BC124" s="45" t="str">
        <f t="shared" ref="BC124:BC150" si="41">AZ$4&amp;"_"&amp;AZ$13&amp;"_"&amp;BA124</f>
        <v>DSC_LP_Tech</v>
      </c>
      <c r="BD124" s="45" t="s">
        <v>1690</v>
      </c>
      <c r="BE124" s="45" t="b">
        <f t="shared" si="27"/>
        <v>1</v>
      </c>
      <c r="BF124" s="45" t="s">
        <v>1690</v>
      </c>
      <c r="BG124" s="45" t="s">
        <v>1690</v>
      </c>
      <c r="BM124" s="45" t="str">
        <f t="shared" si="37"/>
        <v>RE_Pooling_sample_number_clusters_required_MIN</v>
      </c>
      <c r="BN124" s="45" t="s">
        <v>1691</v>
      </c>
      <c r="BO124" s="45" t="s">
        <v>1691</v>
      </c>
      <c r="BP124" s="51" t="s">
        <v>1692</v>
      </c>
      <c r="BQ124" s="45" t="b">
        <f t="shared" si="26"/>
        <v>1</v>
      </c>
      <c r="BR124" s="47" t="s">
        <v>1691</v>
      </c>
      <c r="BS124" s="45" t="b">
        <f t="shared" si="28"/>
        <v>1</v>
      </c>
    </row>
    <row r="125" spans="44:71" x14ac:dyDescent="0.35">
      <c r="AR125" s="45" t="s">
        <v>1693</v>
      </c>
      <c r="AS125" s="45" t="s">
        <v>1694</v>
      </c>
      <c r="AT125" s="45" t="str">
        <f t="shared" si="40"/>
        <v>UP_LST_Conc_pguL_MIN</v>
      </c>
      <c r="AU125" s="47" t="s">
        <v>1694</v>
      </c>
      <c r="AV125" s="47"/>
      <c r="BA125" s="45" t="s">
        <v>395</v>
      </c>
      <c r="BB125" s="45" t="s">
        <v>1695</v>
      </c>
      <c r="BC125" s="45" t="str">
        <f t="shared" si="41"/>
        <v>DSC_LP_Date</v>
      </c>
      <c r="BD125" s="45" t="s">
        <v>1695</v>
      </c>
      <c r="BE125" s="45" t="b">
        <f t="shared" si="27"/>
        <v>1</v>
      </c>
      <c r="BF125" s="45" t="s">
        <v>1695</v>
      </c>
      <c r="BG125" s="45" t="s">
        <v>1695</v>
      </c>
      <c r="BM125" s="45" t="str">
        <f t="shared" si="37"/>
        <v>RE_Pooling_sample_number_clusters_required_MAX</v>
      </c>
      <c r="BN125" s="45" t="s">
        <v>1696</v>
      </c>
      <c r="BO125" s="45" t="s">
        <v>1696</v>
      </c>
      <c r="BP125" s="51" t="s">
        <v>1697</v>
      </c>
      <c r="BQ125" s="45" t="b">
        <f t="shared" si="26"/>
        <v>1</v>
      </c>
      <c r="BR125" s="47" t="s">
        <v>1696</v>
      </c>
      <c r="BS125" s="45" t="b">
        <f t="shared" si="28"/>
        <v>1</v>
      </c>
    </row>
    <row r="126" spans="44:71" x14ac:dyDescent="0.35">
      <c r="AR126" s="45" t="s">
        <v>1698</v>
      </c>
      <c r="AS126" s="45" t="s">
        <v>1699</v>
      </c>
      <c r="AT126" s="45" t="str">
        <f t="shared" si="40"/>
        <v>UP_LST_Conc_pguL_MAX</v>
      </c>
      <c r="AU126" s="47" t="s">
        <v>1699</v>
      </c>
      <c r="AV126" s="47"/>
      <c r="BA126" s="45" t="s">
        <v>422</v>
      </c>
      <c r="BB126" s="45" t="s">
        <v>1700</v>
      </c>
      <c r="BC126" s="45" t="str">
        <f t="shared" si="41"/>
        <v>DSC_LP_Kit_name</v>
      </c>
      <c r="BD126" s="45" t="s">
        <v>1700</v>
      </c>
      <c r="BE126" s="45" t="b">
        <f t="shared" si="27"/>
        <v>1</v>
      </c>
      <c r="BF126" s="45" t="s">
        <v>1700</v>
      </c>
      <c r="BG126" s="45" t="s">
        <v>1700</v>
      </c>
      <c r="BM126" s="45" t="str">
        <f t="shared" si="37"/>
        <v>RE_Pooling_sample_number_clusters_required_MEDIAN</v>
      </c>
      <c r="BN126" s="45" t="s">
        <v>1701</v>
      </c>
      <c r="BO126" s="45" t="s">
        <v>1701</v>
      </c>
      <c r="BP126" s="51" t="s">
        <v>1702</v>
      </c>
      <c r="BQ126" s="45" t="b">
        <f t="shared" si="26"/>
        <v>1</v>
      </c>
      <c r="BR126" s="47" t="s">
        <v>1701</v>
      </c>
      <c r="BS126" s="45" t="b">
        <f t="shared" si="28"/>
        <v>1</v>
      </c>
    </row>
    <row r="127" spans="44:71" x14ac:dyDescent="0.35">
      <c r="AR127" s="45" t="s">
        <v>1703</v>
      </c>
      <c r="AS127" s="45" t="s">
        <v>1704</v>
      </c>
      <c r="AT127" s="45" t="str">
        <f t="shared" si="40"/>
        <v>UP_LST_Conc_pguL_MEDIAN</v>
      </c>
      <c r="AU127" s="47" t="s">
        <v>1704</v>
      </c>
      <c r="AV127" s="47"/>
      <c r="BA127" s="45" t="s">
        <v>423</v>
      </c>
      <c r="BB127" s="45" t="s">
        <v>1705</v>
      </c>
      <c r="BC127" s="45" t="str">
        <f t="shared" si="41"/>
        <v>DSC_LP_Kit_lot</v>
      </c>
      <c r="BD127" s="45" t="s">
        <v>1705</v>
      </c>
      <c r="BE127" s="45" t="b">
        <f t="shared" si="27"/>
        <v>1</v>
      </c>
      <c r="BF127" s="45" t="s">
        <v>1705</v>
      </c>
      <c r="BG127" s="45" t="s">
        <v>1705</v>
      </c>
      <c r="BM127" s="45" t="str">
        <f t="shared" si="37"/>
        <v>RE_Pooling_sample_number_clusters_required_CV</v>
      </c>
      <c r="BN127" s="45" t="s">
        <v>1706</v>
      </c>
      <c r="BO127" s="45" t="s">
        <v>1706</v>
      </c>
      <c r="BP127" s="51" t="s">
        <v>1707</v>
      </c>
      <c r="BQ127" s="45" t="b">
        <f t="shared" si="26"/>
        <v>1</v>
      </c>
      <c r="BR127" s="47" t="s">
        <v>1706</v>
      </c>
      <c r="BS127" s="45" t="b">
        <f t="shared" si="28"/>
        <v>1</v>
      </c>
    </row>
    <row r="128" spans="44:71" x14ac:dyDescent="0.35">
      <c r="AR128" s="45" t="s">
        <v>1708</v>
      </c>
      <c r="AS128" s="45" t="s">
        <v>1709</v>
      </c>
      <c r="AT128" s="45" t="str">
        <f t="shared" si="40"/>
        <v>UP_LST_Conc_pguL_CV</v>
      </c>
      <c r="AU128" s="47" t="s">
        <v>1709</v>
      </c>
      <c r="AV128" s="47"/>
      <c r="BA128" s="45" t="s">
        <v>424</v>
      </c>
      <c r="BB128" s="45" t="s">
        <v>1710</v>
      </c>
      <c r="BC128" s="45" t="str">
        <f t="shared" si="41"/>
        <v>DSC_LP_Protocol_version</v>
      </c>
      <c r="BD128" s="45" t="s">
        <v>1710</v>
      </c>
      <c r="BE128" s="45" t="b">
        <f t="shared" si="27"/>
        <v>1</v>
      </c>
      <c r="BF128" s="45" t="s">
        <v>1710</v>
      </c>
      <c r="BG128" s="45" t="s">
        <v>1710</v>
      </c>
      <c r="BM128" s="45" t="str">
        <f t="shared" si="37"/>
        <v>RE_Pooling_Dilution_Tech</v>
      </c>
      <c r="BN128" s="45" t="s">
        <v>1711</v>
      </c>
      <c r="BO128" s="45" t="s">
        <v>1711</v>
      </c>
      <c r="BP128" s="45" t="s">
        <v>1712</v>
      </c>
      <c r="BQ128" s="45" t="b">
        <f t="shared" si="26"/>
        <v>1</v>
      </c>
      <c r="BR128" s="47" t="s">
        <v>1711</v>
      </c>
      <c r="BS128" s="45" t="b">
        <f t="shared" si="28"/>
        <v>1</v>
      </c>
    </row>
    <row r="129" spans="44:71" x14ac:dyDescent="0.35">
      <c r="AR129" s="45" t="s">
        <v>1713</v>
      </c>
      <c r="AS129" s="45" t="s">
        <v>1714</v>
      </c>
      <c r="AT129" s="45" t="str">
        <f t="shared" si="40"/>
        <v>UP_LST_Region_Molarity_pmolL_AVG</v>
      </c>
      <c r="AU129" s="47" t="s">
        <v>1714</v>
      </c>
      <c r="AV129" s="47"/>
      <c r="BA129" s="45" t="s">
        <v>425</v>
      </c>
      <c r="BB129" s="45" t="s">
        <v>1715</v>
      </c>
      <c r="BC129" s="45" t="str">
        <f t="shared" si="41"/>
        <v>DSC_LP_Input_dilution_factor</v>
      </c>
      <c r="BD129" s="45" t="s">
        <v>1715</v>
      </c>
      <c r="BE129" s="45" t="b">
        <f t="shared" si="27"/>
        <v>1</v>
      </c>
      <c r="BF129" s="45" t="s">
        <v>1715</v>
      </c>
      <c r="BG129" s="45" t="s">
        <v>1715</v>
      </c>
      <c r="BM129" s="45" t="str">
        <f t="shared" si="37"/>
        <v>RE_Pooling_Dilution_Date</v>
      </c>
      <c r="BN129" s="45" t="s">
        <v>1716</v>
      </c>
      <c r="BO129" s="45" t="s">
        <v>1716</v>
      </c>
      <c r="BP129" s="45" t="s">
        <v>1717</v>
      </c>
      <c r="BQ129" s="45" t="b">
        <f t="shared" si="26"/>
        <v>1</v>
      </c>
      <c r="BR129" s="47" t="s">
        <v>1716</v>
      </c>
      <c r="BS129" s="45" t="b">
        <f t="shared" si="28"/>
        <v>1</v>
      </c>
    </row>
    <row r="130" spans="44:71" x14ac:dyDescent="0.35">
      <c r="AR130" s="45" t="s">
        <v>1718</v>
      </c>
      <c r="AS130" s="45" t="s">
        <v>1719</v>
      </c>
      <c r="AT130" s="45" t="str">
        <f t="shared" si="40"/>
        <v>UP_LST_Region_Molarity_pmolL_MIN</v>
      </c>
      <c r="AU130" s="47" t="s">
        <v>1719</v>
      </c>
      <c r="AV130" s="47"/>
      <c r="BA130" s="45" t="s">
        <v>1720</v>
      </c>
      <c r="BB130" s="45" t="s">
        <v>1721</v>
      </c>
      <c r="BC130" s="45" t="str">
        <f t="shared" si="41"/>
        <v>DSC_LP_Fragmentation_time_temp</v>
      </c>
      <c r="BD130" s="45" t="s">
        <v>1721</v>
      </c>
      <c r="BE130" s="45" t="b">
        <f t="shared" si="27"/>
        <v>1</v>
      </c>
      <c r="BF130" s="45" t="s">
        <v>1721</v>
      </c>
      <c r="BG130" s="45" t="s">
        <v>1721</v>
      </c>
      <c r="BM130" s="45" t="str">
        <f t="shared" si="37"/>
        <v>RE_Pooling_Dilution_PoolID</v>
      </c>
      <c r="BN130" s="45" t="s">
        <v>1722</v>
      </c>
      <c r="BO130" s="45" t="s">
        <v>1722</v>
      </c>
      <c r="BP130" s="45" t="s">
        <v>1723</v>
      </c>
      <c r="BQ130" s="45" t="b">
        <f t="shared" si="26"/>
        <v>1</v>
      </c>
      <c r="BR130" s="47" t="s">
        <v>1722</v>
      </c>
      <c r="BS130" s="45" t="b">
        <f t="shared" si="28"/>
        <v>1</v>
      </c>
    </row>
    <row r="131" spans="44:71" x14ac:dyDescent="0.35">
      <c r="AR131" s="45" t="s">
        <v>1724</v>
      </c>
      <c r="AS131" s="45" t="s">
        <v>1725</v>
      </c>
      <c r="AT131" s="45" t="str">
        <f t="shared" si="40"/>
        <v>UP_LST_Region_Molarity_pmolL_MAX</v>
      </c>
      <c r="AU131" s="47" t="s">
        <v>1725</v>
      </c>
      <c r="AV131" s="47"/>
      <c r="BA131" s="45" t="s">
        <v>1726</v>
      </c>
      <c r="BB131" s="45" t="s">
        <v>1727</v>
      </c>
      <c r="BC131" s="45" t="str">
        <f t="shared" si="41"/>
        <v>DSC_LP_FSS_notes</v>
      </c>
      <c r="BD131" s="45" t="s">
        <v>1727</v>
      </c>
      <c r="BE131" s="45" t="b">
        <f t="shared" si="27"/>
        <v>1</v>
      </c>
      <c r="BF131" s="45" t="s">
        <v>1727</v>
      </c>
      <c r="BG131" s="45" t="s">
        <v>1727</v>
      </c>
      <c r="BM131" s="45" t="str">
        <f t="shared" si="37"/>
        <v>RE_Pooling_Dilution_Dilution_factor</v>
      </c>
      <c r="BN131" s="45" t="s">
        <v>1728</v>
      </c>
      <c r="BO131" s="45" t="s">
        <v>1728</v>
      </c>
      <c r="BP131" s="45" t="s">
        <v>1729</v>
      </c>
      <c r="BQ131" s="45" t="b">
        <f t="shared" si="26"/>
        <v>1</v>
      </c>
      <c r="BR131" s="47" t="s">
        <v>1728</v>
      </c>
      <c r="BS131" s="45" t="b">
        <f t="shared" si="28"/>
        <v>1</v>
      </c>
    </row>
    <row r="132" spans="44:71" x14ac:dyDescent="0.35">
      <c r="AR132" s="45" t="s">
        <v>1730</v>
      </c>
      <c r="AS132" s="45" t="s">
        <v>1731</v>
      </c>
      <c r="AT132" s="45" t="str">
        <f t="shared" si="40"/>
        <v>UP_LST_Region_Molarity_pmolL_MEDIAN</v>
      </c>
      <c r="AU132" s="47" t="s">
        <v>1731</v>
      </c>
      <c r="AV132" s="47"/>
      <c r="BA132" s="45" t="s">
        <v>1732</v>
      </c>
      <c r="BB132" s="45" t="s">
        <v>1733</v>
      </c>
      <c r="BC132" s="45" t="str">
        <f t="shared" si="41"/>
        <v>DSC_LP_1st_bead_ratio</v>
      </c>
      <c r="BD132" s="45" t="s">
        <v>1733</v>
      </c>
      <c r="BE132" s="45" t="b">
        <f t="shared" si="27"/>
        <v>1</v>
      </c>
      <c r="BF132" s="45" t="s">
        <v>1733</v>
      </c>
      <c r="BG132" s="45" t="s">
        <v>1733</v>
      </c>
      <c r="BM132" s="45" t="str">
        <f t="shared" si="37"/>
        <v>RE_Pooling_Dilution_TS_uL_added</v>
      </c>
      <c r="BN132" s="45" t="s">
        <v>1734</v>
      </c>
      <c r="BO132" s="45" t="s">
        <v>1734</v>
      </c>
      <c r="BP132" s="45" t="s">
        <v>1735</v>
      </c>
      <c r="BQ132" s="45" t="b">
        <f t="shared" si="26"/>
        <v>1</v>
      </c>
      <c r="BR132" s="47" t="s">
        <v>1734</v>
      </c>
      <c r="BS132" s="45" t="b">
        <f t="shared" si="28"/>
        <v>1</v>
      </c>
    </row>
    <row r="133" spans="44:71" x14ac:dyDescent="0.35">
      <c r="AR133" s="45" t="s">
        <v>1736</v>
      </c>
      <c r="AS133" s="45" t="s">
        <v>1737</v>
      </c>
      <c r="AT133" s="45" t="str">
        <f t="shared" si="40"/>
        <v>UP_LST_Region_Molarity_pmolL_CV</v>
      </c>
      <c r="AU133" s="47" t="s">
        <v>1737</v>
      </c>
      <c r="AV133" s="47"/>
      <c r="BA133" s="45" t="s">
        <v>1738</v>
      </c>
      <c r="BB133" s="45" t="s">
        <v>1739</v>
      </c>
      <c r="BC133" s="45" t="str">
        <f t="shared" si="41"/>
        <v>DSC_LP_2nd_bead_ratio</v>
      </c>
      <c r="BD133" s="45" t="s">
        <v>1739</v>
      </c>
      <c r="BE133" s="45" t="b">
        <f t="shared" si="27"/>
        <v>1</v>
      </c>
      <c r="BF133" s="45" t="s">
        <v>1739</v>
      </c>
      <c r="BG133" s="45" t="s">
        <v>1739</v>
      </c>
      <c r="BM133" s="45" t="str">
        <f t="shared" si="37"/>
        <v>RE_Pooling_Dilution_Water_uL_added</v>
      </c>
      <c r="BN133" s="45" t="s">
        <v>1740</v>
      </c>
      <c r="BO133" s="45" t="s">
        <v>1740</v>
      </c>
      <c r="BP133" s="45" t="s">
        <v>1741</v>
      </c>
      <c r="BQ133" s="45" t="b">
        <f t="shared" ref="BQ133:BQ137" si="42">BO133=BN133</f>
        <v>1</v>
      </c>
      <c r="BR133" s="47" t="s">
        <v>1740</v>
      </c>
      <c r="BS133" s="45" t="b">
        <f t="shared" si="28"/>
        <v>1</v>
      </c>
    </row>
    <row r="134" spans="44:71" x14ac:dyDescent="0.35">
      <c r="AR134" s="45" t="s">
        <v>1742</v>
      </c>
      <c r="AS134" s="45" t="s">
        <v>1743</v>
      </c>
      <c r="AT134" s="45" t="str">
        <f t="shared" si="40"/>
        <v>UP_LST_Percent_of_Total_AVG</v>
      </c>
      <c r="AU134" s="47" t="s">
        <v>1743</v>
      </c>
      <c r="AV134" s="47"/>
      <c r="BA134" s="45" t="s">
        <v>434</v>
      </c>
      <c r="BB134" s="45" t="s">
        <v>1744</v>
      </c>
      <c r="BC134" s="45" t="str">
        <f t="shared" si="41"/>
        <v>DSC_LP_PCR_cycles</v>
      </c>
      <c r="BD134" s="45" t="s">
        <v>1744</v>
      </c>
      <c r="BE134" s="45" t="b">
        <f t="shared" ref="BE134:BE197" si="43">BG134=BD134</f>
        <v>1</v>
      </c>
      <c r="BF134" s="45" t="s">
        <v>1744</v>
      </c>
      <c r="BG134" s="45" t="s">
        <v>1744</v>
      </c>
      <c r="BM134" s="45" t="str">
        <f t="shared" si="37"/>
        <v>RE_Pooling_Dilution_Notes</v>
      </c>
      <c r="BN134" s="45" t="s">
        <v>1745</v>
      </c>
      <c r="BO134" s="45" t="s">
        <v>1745</v>
      </c>
      <c r="BP134" s="45" t="s">
        <v>1746</v>
      </c>
      <c r="BQ134" s="45" t="b">
        <f t="shared" si="42"/>
        <v>1</v>
      </c>
      <c r="BR134" s="47" t="s">
        <v>1745</v>
      </c>
      <c r="BS134" s="45" t="b">
        <f t="shared" si="28"/>
        <v>1</v>
      </c>
    </row>
    <row r="135" spans="44:71" x14ac:dyDescent="0.35">
      <c r="AR135" s="45" t="s">
        <v>1747</v>
      </c>
      <c r="AS135" s="45" t="s">
        <v>1748</v>
      </c>
      <c r="AT135" s="45" t="str">
        <f t="shared" si="40"/>
        <v>UP_LST_Percent_of_Total_MIN</v>
      </c>
      <c r="AU135" s="47" t="s">
        <v>1748</v>
      </c>
      <c r="AV135" s="47"/>
      <c r="BA135" s="45" t="s">
        <v>435</v>
      </c>
      <c r="BB135" s="45" t="s">
        <v>1749</v>
      </c>
      <c r="BC135" s="45" t="str">
        <f t="shared" si="41"/>
        <v>DSC_LP_Index_type</v>
      </c>
      <c r="BD135" s="45" t="s">
        <v>1749</v>
      </c>
      <c r="BE135" s="45" t="b">
        <f t="shared" si="43"/>
        <v>1</v>
      </c>
      <c r="BF135" s="45" t="s">
        <v>1749</v>
      </c>
      <c r="BG135" s="45" t="s">
        <v>1749</v>
      </c>
      <c r="BM135" s="45" t="str">
        <f t="shared" si="37"/>
        <v>RE_Pooling_Dilution_Bead_ratio</v>
      </c>
      <c r="BN135" s="45" t="s">
        <v>1750</v>
      </c>
      <c r="BO135" s="45" t="s">
        <v>1750</v>
      </c>
      <c r="BP135" s="45" t="s">
        <v>1751</v>
      </c>
      <c r="BQ135" s="45" t="b">
        <f t="shared" si="42"/>
        <v>1</v>
      </c>
      <c r="BR135" s="47" t="s">
        <v>1750</v>
      </c>
      <c r="BS135" s="45" t="b">
        <f t="shared" ref="BS135:BS137" si="44">BN135=BR135</f>
        <v>1</v>
      </c>
    </row>
    <row r="136" spans="44:71" x14ac:dyDescent="0.35">
      <c r="AR136" s="45" t="s">
        <v>1752</v>
      </c>
      <c r="AS136" s="45" t="s">
        <v>1753</v>
      </c>
      <c r="AT136" s="45" t="str">
        <f t="shared" si="40"/>
        <v>UP_LST_Percent_of_Total_MAX</v>
      </c>
      <c r="AU136" s="47" t="s">
        <v>1753</v>
      </c>
      <c r="AV136" s="47"/>
      <c r="BA136" s="45" t="s">
        <v>1754</v>
      </c>
      <c r="BB136" s="45" t="s">
        <v>1755</v>
      </c>
      <c r="BC136" s="45" t="str">
        <f t="shared" si="41"/>
        <v>DSC_LP_Input_ng_AVG</v>
      </c>
      <c r="BD136" s="45" t="s">
        <v>1755</v>
      </c>
      <c r="BE136" s="45" t="b">
        <f t="shared" si="43"/>
        <v>1</v>
      </c>
      <c r="BF136" s="45" t="s">
        <v>1755</v>
      </c>
      <c r="BG136" s="45" t="s">
        <v>1755</v>
      </c>
      <c r="BM136" s="45" t="str">
        <f t="shared" si="37"/>
        <v>RE_Pooling_Dilution_Elution_Volume_uL</v>
      </c>
      <c r="BN136" s="45" t="s">
        <v>1756</v>
      </c>
      <c r="BO136" s="45" t="s">
        <v>1756</v>
      </c>
      <c r="BP136" s="45" t="s">
        <v>1757</v>
      </c>
      <c r="BQ136" s="45" t="b">
        <f t="shared" si="42"/>
        <v>1</v>
      </c>
      <c r="BR136" s="47" t="s">
        <v>1756</v>
      </c>
      <c r="BS136" s="45" t="b">
        <f t="shared" si="44"/>
        <v>1</v>
      </c>
    </row>
    <row r="137" spans="44:71" x14ac:dyDescent="0.35">
      <c r="AR137" s="45" t="s">
        <v>1758</v>
      </c>
      <c r="AS137" s="45" t="s">
        <v>1759</v>
      </c>
      <c r="AT137" s="45" t="str">
        <f t="shared" si="40"/>
        <v>UP_LST_Percent_of_Total_MEDIAN</v>
      </c>
      <c r="AU137" s="47" t="s">
        <v>1759</v>
      </c>
      <c r="AV137" s="47"/>
      <c r="BA137" s="45" t="s">
        <v>1760</v>
      </c>
      <c r="BB137" s="45" t="s">
        <v>1761</v>
      </c>
      <c r="BC137" s="45" t="str">
        <f t="shared" si="41"/>
        <v>DSC_LP_Input_ng_MIN</v>
      </c>
      <c r="BD137" s="45" t="s">
        <v>1761</v>
      </c>
      <c r="BE137" s="45" t="b">
        <f t="shared" si="43"/>
        <v>1</v>
      </c>
      <c r="BF137" s="45" t="s">
        <v>1761</v>
      </c>
      <c r="BG137" s="45" t="s">
        <v>1761</v>
      </c>
      <c r="BM137" s="45" t="str">
        <f t="shared" si="37"/>
        <v>RE_Pooling_Dilution_recleanedPool_PoolID</v>
      </c>
      <c r="BN137" s="45" t="s">
        <v>1762</v>
      </c>
      <c r="BO137" s="45" t="s">
        <v>1762</v>
      </c>
      <c r="BP137" s="45" t="s">
        <v>1763</v>
      </c>
      <c r="BQ137" s="45" t="b">
        <f t="shared" si="42"/>
        <v>1</v>
      </c>
      <c r="BR137" s="47" t="s">
        <v>1762</v>
      </c>
      <c r="BS137" s="45" t="b">
        <f t="shared" si="44"/>
        <v>1</v>
      </c>
    </row>
    <row r="138" spans="44:71" x14ac:dyDescent="0.35">
      <c r="AR138" s="45" t="s">
        <v>1764</v>
      </c>
      <c r="AS138" s="45" t="s">
        <v>1765</v>
      </c>
      <c r="AT138" s="45" t="str">
        <f t="shared" si="40"/>
        <v>UP_LST_Percent_of_Total_CV</v>
      </c>
      <c r="AU138" s="47" t="s">
        <v>1765</v>
      </c>
      <c r="AV138" s="47"/>
      <c r="BA138" s="45" t="s">
        <v>1766</v>
      </c>
      <c r="BB138" s="45" t="s">
        <v>1767</v>
      </c>
      <c r="BC138" s="45" t="str">
        <f t="shared" si="41"/>
        <v>DSC_LP_Input_ng_MAX</v>
      </c>
      <c r="BD138" s="45" t="s">
        <v>1767</v>
      </c>
      <c r="BE138" s="45" t="b">
        <f t="shared" si="43"/>
        <v>1</v>
      </c>
      <c r="BF138" s="45" t="s">
        <v>1767</v>
      </c>
      <c r="BG138" s="45" t="s">
        <v>1767</v>
      </c>
    </row>
    <row r="139" spans="44:71" x14ac:dyDescent="0.35">
      <c r="AR139" s="45" t="s">
        <v>1768</v>
      </c>
      <c r="AS139" s="45" t="str">
        <f>AU139</f>
        <v>Library Sizing TapeStation Average Insert Size AVG</v>
      </c>
      <c r="AT139" s="45" t="str">
        <f t="shared" si="40"/>
        <v>UP_LST_avg_Insert_size_AVG</v>
      </c>
      <c r="AU139" s="47" t="s">
        <v>1769</v>
      </c>
      <c r="AV139" s="47"/>
      <c r="BA139" s="45" t="s">
        <v>1770</v>
      </c>
      <c r="BB139" s="45" t="s">
        <v>1771</v>
      </c>
      <c r="BC139" s="45" t="str">
        <f t="shared" si="41"/>
        <v>DSC_LP_Input_ng_MEDIAN</v>
      </c>
      <c r="BD139" s="45" t="s">
        <v>1771</v>
      </c>
      <c r="BE139" s="45" t="b">
        <f t="shared" si="43"/>
        <v>1</v>
      </c>
      <c r="BF139" s="45" t="s">
        <v>1771</v>
      </c>
      <c r="BG139" s="45" t="s">
        <v>1771</v>
      </c>
    </row>
    <row r="140" spans="44:71" x14ac:dyDescent="0.35">
      <c r="AR140" s="45" t="s">
        <v>1772</v>
      </c>
      <c r="AS140" s="45" t="str">
        <f t="shared" ref="AS140:AS144" si="45">AU140</f>
        <v>Library Sizing TapeStation Average Insert Size MIN</v>
      </c>
      <c r="AT140" s="45" t="str">
        <f t="shared" si="40"/>
        <v>UP_LST_avg_Insert_size_MIN</v>
      </c>
      <c r="AU140" s="47" t="s">
        <v>1773</v>
      </c>
      <c r="AV140" s="47"/>
      <c r="BA140" s="45" t="s">
        <v>1774</v>
      </c>
      <c r="BB140" s="45" t="s">
        <v>1775</v>
      </c>
      <c r="BC140" s="45" t="str">
        <f t="shared" si="41"/>
        <v>DSC_LP_Input_ng_CV</v>
      </c>
      <c r="BD140" s="45" t="s">
        <v>1775</v>
      </c>
      <c r="BE140" s="45" t="b">
        <f t="shared" si="43"/>
        <v>1</v>
      </c>
      <c r="BF140" s="45" t="s">
        <v>1775</v>
      </c>
      <c r="BG140" s="45" t="s">
        <v>1775</v>
      </c>
    </row>
    <row r="141" spans="44:71" x14ac:dyDescent="0.35">
      <c r="AR141" s="45" t="s">
        <v>1776</v>
      </c>
      <c r="AS141" s="45" t="str">
        <f t="shared" si="45"/>
        <v>Library Sizing TapeStation Average Insert Size MAX</v>
      </c>
      <c r="AT141" s="45" t="str">
        <f t="shared" si="40"/>
        <v>UP_LST_avg_Insert_size_MAX</v>
      </c>
      <c r="AU141" s="47" t="s">
        <v>1777</v>
      </c>
      <c r="AV141" s="47"/>
      <c r="BA141" s="45" t="s">
        <v>1778</v>
      </c>
      <c r="BB141" s="45" t="s">
        <v>1779</v>
      </c>
      <c r="BC141" s="45" t="str">
        <f t="shared" si="41"/>
        <v>DSC_LP_Input_uL_total_AVG</v>
      </c>
      <c r="BD141" s="45" t="s">
        <v>1779</v>
      </c>
      <c r="BE141" s="45" t="b">
        <f t="shared" si="43"/>
        <v>1</v>
      </c>
      <c r="BF141" s="45" t="s">
        <v>1779</v>
      </c>
      <c r="BG141" s="45" t="s">
        <v>1779</v>
      </c>
    </row>
    <row r="142" spans="44:71" x14ac:dyDescent="0.35">
      <c r="AR142" s="45" t="s">
        <v>1780</v>
      </c>
      <c r="AS142" s="45" t="str">
        <f t="shared" si="45"/>
        <v>Library Sizing TapeStation Average Insert Size MEDIAN</v>
      </c>
      <c r="AT142" s="45" t="str">
        <f t="shared" si="40"/>
        <v>UP_LST_avg_Insert_size_MEDIAN</v>
      </c>
      <c r="AU142" s="47" t="s">
        <v>1781</v>
      </c>
      <c r="AV142" s="47"/>
      <c r="BA142" s="45" t="s">
        <v>1782</v>
      </c>
      <c r="BB142" s="45" t="s">
        <v>1783</v>
      </c>
      <c r="BC142" s="45" t="str">
        <f t="shared" si="41"/>
        <v>DSC_LP_Input_uL_total_MIN</v>
      </c>
      <c r="BD142" s="45" t="s">
        <v>1783</v>
      </c>
      <c r="BE142" s="45" t="b">
        <f t="shared" si="43"/>
        <v>1</v>
      </c>
      <c r="BF142" s="45" t="s">
        <v>1783</v>
      </c>
      <c r="BG142" s="45" t="s">
        <v>1783</v>
      </c>
    </row>
    <row r="143" spans="44:71" x14ac:dyDescent="0.35">
      <c r="AR143" s="45" t="s">
        <v>1784</v>
      </c>
      <c r="AS143" s="45" t="str">
        <f t="shared" si="45"/>
        <v>Library Sizing TapeStation Average Insert Size CV</v>
      </c>
      <c r="AT143" s="45" t="str">
        <f t="shared" si="40"/>
        <v>UP_LST_avg_Insert_size_CV</v>
      </c>
      <c r="AU143" s="47" t="s">
        <v>1785</v>
      </c>
      <c r="AV143" s="47"/>
      <c r="BA143" s="45" t="s">
        <v>1786</v>
      </c>
      <c r="BB143" s="45" t="s">
        <v>1787</v>
      </c>
      <c r="BC143" s="45" t="str">
        <f t="shared" si="41"/>
        <v>DSC_LP_Input_uL_total_MAX</v>
      </c>
      <c r="BD143" s="45" t="s">
        <v>1787</v>
      </c>
      <c r="BE143" s="45" t="b">
        <f t="shared" si="43"/>
        <v>1</v>
      </c>
      <c r="BF143" s="45" t="s">
        <v>1787</v>
      </c>
      <c r="BG143" s="45" t="s">
        <v>1787</v>
      </c>
    </row>
    <row r="144" spans="44:71" x14ac:dyDescent="0.35">
      <c r="AR144" s="45" t="s">
        <v>1788</v>
      </c>
      <c r="AS144" s="45" t="str">
        <f t="shared" si="45"/>
        <v>Library Sizing TapeStation Average adapter length</v>
      </c>
      <c r="AT144" s="45" t="str">
        <f t="shared" si="40"/>
        <v>UP_LST_avg_adapter_length</v>
      </c>
      <c r="AU144" s="47" t="s">
        <v>1789</v>
      </c>
      <c r="AV144" s="47"/>
      <c r="BA144" s="45" t="s">
        <v>1790</v>
      </c>
      <c r="BB144" s="45" t="s">
        <v>1791</v>
      </c>
      <c r="BC144" s="45" t="str">
        <f t="shared" si="41"/>
        <v>DSC_LP_Input_uL_total_MEDIAN</v>
      </c>
      <c r="BD144" s="45" t="s">
        <v>1791</v>
      </c>
      <c r="BE144" s="45" t="b">
        <f t="shared" si="43"/>
        <v>1</v>
      </c>
      <c r="BF144" s="45" t="s">
        <v>1791</v>
      </c>
      <c r="BG144" s="45" t="s">
        <v>1791</v>
      </c>
    </row>
    <row r="145" spans="44:59" x14ac:dyDescent="0.35">
      <c r="AR145" s="45" t="s">
        <v>396</v>
      </c>
      <c r="AS145" s="45" t="s">
        <v>1792</v>
      </c>
      <c r="AT145" s="45" t="str">
        <f>AQ$4&amp;"_"&amp;AQ$13&amp;"_"&amp;AR145</f>
        <v>UP_LSB_Tech</v>
      </c>
      <c r="AU145" s="47" t="s">
        <v>1792</v>
      </c>
      <c r="AV145" s="47"/>
      <c r="BA145" s="45" t="s">
        <v>1793</v>
      </c>
      <c r="BB145" s="45" t="s">
        <v>1794</v>
      </c>
      <c r="BC145" s="45" t="str">
        <f t="shared" si="41"/>
        <v>DSC_LP_Input_uL_total_CV</v>
      </c>
      <c r="BD145" s="45" t="s">
        <v>1794</v>
      </c>
      <c r="BE145" s="45" t="b">
        <f t="shared" si="43"/>
        <v>1</v>
      </c>
      <c r="BF145" s="45" t="s">
        <v>1794</v>
      </c>
      <c r="BG145" s="45" t="s">
        <v>1794</v>
      </c>
    </row>
    <row r="146" spans="44:59" x14ac:dyDescent="0.35">
      <c r="AR146" s="45" t="s">
        <v>395</v>
      </c>
      <c r="AS146" s="45" t="s">
        <v>1795</v>
      </c>
      <c r="AT146" s="45" t="str">
        <f t="shared" ref="AT146:AT188" si="46">AQ$4&amp;"_"&amp;AQ$13&amp;"_"&amp;AR146</f>
        <v>UP_LSB_Date</v>
      </c>
      <c r="AU146" s="47" t="s">
        <v>1795</v>
      </c>
      <c r="AV146" s="47"/>
      <c r="BA146" s="45" t="s">
        <v>1796</v>
      </c>
      <c r="BB146" s="45" t="s">
        <v>1797</v>
      </c>
      <c r="BC146" s="45" t="str">
        <f t="shared" si="41"/>
        <v>DSC_LP_Input_uL_sample_AVG</v>
      </c>
      <c r="BD146" s="45" t="s">
        <v>1797</v>
      </c>
      <c r="BE146" s="45" t="b">
        <f t="shared" si="43"/>
        <v>1</v>
      </c>
      <c r="BF146" s="45" t="s">
        <v>1797</v>
      </c>
      <c r="BG146" s="45" t="s">
        <v>1797</v>
      </c>
    </row>
    <row r="147" spans="44:59" x14ac:dyDescent="0.35">
      <c r="AR147" s="45" t="s">
        <v>400</v>
      </c>
      <c r="AS147" s="45" t="s">
        <v>1798</v>
      </c>
      <c r="AT147" s="45" t="str">
        <f t="shared" si="46"/>
        <v>UP_LSB_File</v>
      </c>
      <c r="AU147" s="47" t="s">
        <v>1798</v>
      </c>
      <c r="AV147" s="47"/>
      <c r="BA147" s="45" t="s">
        <v>1799</v>
      </c>
      <c r="BB147" s="45" t="s">
        <v>1800</v>
      </c>
      <c r="BC147" s="45" t="str">
        <f t="shared" si="41"/>
        <v>DSC_LP_Input_uL_sample_MIN</v>
      </c>
      <c r="BD147" s="45" t="s">
        <v>1800</v>
      </c>
      <c r="BE147" s="45" t="b">
        <f t="shared" si="43"/>
        <v>1</v>
      </c>
      <c r="BF147" s="45" t="s">
        <v>1800</v>
      </c>
      <c r="BG147" s="45" t="s">
        <v>1800</v>
      </c>
    </row>
    <row r="148" spans="44:59" x14ac:dyDescent="0.35">
      <c r="AR148" s="45" t="s">
        <v>403</v>
      </c>
      <c r="AS148" s="45" t="s">
        <v>1801</v>
      </c>
      <c r="AT148" s="45" t="str">
        <f t="shared" si="46"/>
        <v>UP_LSB_Dilution_factor</v>
      </c>
      <c r="AU148" s="47" t="s">
        <v>1801</v>
      </c>
      <c r="AV148" s="47"/>
      <c r="BA148" s="45" t="s">
        <v>1802</v>
      </c>
      <c r="BB148" s="45" t="s">
        <v>1803</v>
      </c>
      <c r="BC148" s="45" t="str">
        <f t="shared" si="41"/>
        <v>DSC_LP_Input_uL_sample_MAX</v>
      </c>
      <c r="BD148" s="45" t="s">
        <v>1803</v>
      </c>
      <c r="BE148" s="45" t="b">
        <f t="shared" si="43"/>
        <v>1</v>
      </c>
      <c r="BF148" s="45" t="s">
        <v>1803</v>
      </c>
      <c r="BG148" s="45" t="s">
        <v>1803</v>
      </c>
    </row>
    <row r="149" spans="44:59" x14ac:dyDescent="0.35">
      <c r="AR149" s="45" t="s">
        <v>402</v>
      </c>
      <c r="AS149" s="45" t="s">
        <v>1804</v>
      </c>
      <c r="AT149" s="45" t="str">
        <f t="shared" si="46"/>
        <v>UP_LSB_Kit</v>
      </c>
      <c r="AU149" s="47" t="s">
        <v>1804</v>
      </c>
      <c r="AV149" s="47"/>
      <c r="BA149" s="45" t="s">
        <v>1805</v>
      </c>
      <c r="BB149" s="45" t="s">
        <v>1806</v>
      </c>
      <c r="BC149" s="45" t="str">
        <f t="shared" si="41"/>
        <v>DSC_LP_Input_uL_sample_MEDIAN</v>
      </c>
      <c r="BD149" s="45" t="s">
        <v>1806</v>
      </c>
      <c r="BE149" s="45" t="b">
        <f t="shared" si="43"/>
        <v>1</v>
      </c>
      <c r="BF149" s="45" t="s">
        <v>1806</v>
      </c>
      <c r="BG149" s="45" t="s">
        <v>1806</v>
      </c>
    </row>
    <row r="150" spans="44:59" x14ac:dyDescent="0.35">
      <c r="AR150" s="45" t="s">
        <v>401</v>
      </c>
      <c r="AS150" s="45" t="s">
        <v>1807</v>
      </c>
      <c r="AT150" s="45" t="str">
        <f t="shared" si="46"/>
        <v>UP_LSB_Instrument</v>
      </c>
      <c r="AU150" s="47" t="s">
        <v>1807</v>
      </c>
      <c r="AV150" s="47"/>
      <c r="BA150" s="45" t="s">
        <v>1808</v>
      </c>
      <c r="BB150" s="45" t="s">
        <v>1809</v>
      </c>
      <c r="BC150" s="45" t="str">
        <f t="shared" si="41"/>
        <v>DSC_LP_Input_uL_sample_CV</v>
      </c>
      <c r="BD150" s="45" t="s">
        <v>1809</v>
      </c>
      <c r="BE150" s="45" t="b">
        <f t="shared" si="43"/>
        <v>1</v>
      </c>
      <c r="BF150" s="45" t="s">
        <v>1809</v>
      </c>
      <c r="BG150" s="45" t="s">
        <v>1809</v>
      </c>
    </row>
    <row r="151" spans="44:59" x14ac:dyDescent="0.35">
      <c r="AR151" s="45" t="s">
        <v>676</v>
      </c>
      <c r="AS151" s="45" t="s">
        <v>1810</v>
      </c>
      <c r="AT151" s="45" t="str">
        <f t="shared" si="46"/>
        <v>UP_LSB_From_bp</v>
      </c>
      <c r="AU151" s="47" t="s">
        <v>1810</v>
      </c>
      <c r="AV151" s="47"/>
      <c r="BA151" s="45" t="s">
        <v>396</v>
      </c>
      <c r="BB151" s="45" t="s">
        <v>1811</v>
      </c>
      <c r="BC151" s="45" t="str">
        <f t="shared" ref="BC151:BC169" si="47">AZ$4&amp;"_"&amp;AZ$16&amp;"_"&amp;BA151</f>
        <v>DSC_LQ_Tech</v>
      </c>
      <c r="BD151" s="45" t="s">
        <v>1811</v>
      </c>
      <c r="BE151" s="45" t="b">
        <f t="shared" si="43"/>
        <v>1</v>
      </c>
      <c r="BF151" s="45" t="s">
        <v>1811</v>
      </c>
      <c r="BG151" s="45" t="s">
        <v>1811</v>
      </c>
    </row>
    <row r="152" spans="44:59" x14ac:dyDescent="0.35">
      <c r="AR152" s="45" t="s">
        <v>696</v>
      </c>
      <c r="AS152" s="45" t="s">
        <v>1812</v>
      </c>
      <c r="AT152" s="45" t="str">
        <f t="shared" si="46"/>
        <v>UP_LSB_To_bp</v>
      </c>
      <c r="AU152" s="47" t="s">
        <v>1812</v>
      </c>
      <c r="AV152" s="47"/>
      <c r="BA152" s="45" t="s">
        <v>395</v>
      </c>
      <c r="BB152" s="45" t="s">
        <v>1813</v>
      </c>
      <c r="BC152" s="45" t="str">
        <f t="shared" si="47"/>
        <v>DSC_LQ_Date</v>
      </c>
      <c r="BD152" s="45" t="s">
        <v>1813</v>
      </c>
      <c r="BE152" s="45" t="b">
        <f t="shared" si="43"/>
        <v>1</v>
      </c>
      <c r="BF152" s="45" t="s">
        <v>1813</v>
      </c>
      <c r="BG152" s="45" t="s">
        <v>1813</v>
      </c>
    </row>
    <row r="153" spans="44:59" x14ac:dyDescent="0.35">
      <c r="AR153" s="45" t="s">
        <v>1814</v>
      </c>
      <c r="AS153" s="45" t="s">
        <v>1815</v>
      </c>
      <c r="AT153" s="45" t="str">
        <f t="shared" si="46"/>
        <v>UP_LSB_Corr_Area_AVG</v>
      </c>
      <c r="AU153" s="47" t="s">
        <v>1815</v>
      </c>
      <c r="AV153" s="47"/>
      <c r="BA153" s="45" t="s">
        <v>400</v>
      </c>
      <c r="BB153" s="45" t="s">
        <v>1816</v>
      </c>
      <c r="BC153" s="45" t="str">
        <f t="shared" si="47"/>
        <v>DSC_LQ_File</v>
      </c>
      <c r="BD153" s="45" t="s">
        <v>1816</v>
      </c>
      <c r="BE153" s="45" t="b">
        <f t="shared" si="43"/>
        <v>1</v>
      </c>
      <c r="BF153" s="45" t="s">
        <v>1816</v>
      </c>
      <c r="BG153" s="45" t="s">
        <v>1816</v>
      </c>
    </row>
    <row r="154" spans="44:59" x14ac:dyDescent="0.35">
      <c r="AR154" s="45" t="s">
        <v>1817</v>
      </c>
      <c r="AS154" s="45" t="s">
        <v>1818</v>
      </c>
      <c r="AT154" s="45" t="str">
        <f t="shared" si="46"/>
        <v>UP_LSB_Corr_Area_MIN</v>
      </c>
      <c r="AU154" s="47" t="s">
        <v>1818</v>
      </c>
      <c r="AV154" s="47"/>
      <c r="BA154" s="45" t="s">
        <v>402</v>
      </c>
      <c r="BB154" s="45" t="s">
        <v>1819</v>
      </c>
      <c r="BC154" s="45" t="str">
        <f t="shared" si="47"/>
        <v>DSC_LQ_Kit</v>
      </c>
      <c r="BD154" s="45" t="s">
        <v>1819</v>
      </c>
      <c r="BE154" s="45" t="b">
        <f t="shared" si="43"/>
        <v>1</v>
      </c>
      <c r="BF154" s="45" t="s">
        <v>1819</v>
      </c>
      <c r="BG154" s="45" t="s">
        <v>1819</v>
      </c>
    </row>
    <row r="155" spans="44:59" x14ac:dyDescent="0.35">
      <c r="AR155" s="45" t="s">
        <v>1820</v>
      </c>
      <c r="AS155" s="45" t="s">
        <v>1821</v>
      </c>
      <c r="AT155" s="45" t="str">
        <f t="shared" si="46"/>
        <v>UP_LSB_Corr_Area_MAX</v>
      </c>
      <c r="AU155" s="47" t="s">
        <v>1821</v>
      </c>
      <c r="AV155" s="47"/>
      <c r="BA155" s="45" t="s">
        <v>401</v>
      </c>
      <c r="BB155" s="45" t="s">
        <v>1822</v>
      </c>
      <c r="BC155" s="45" t="str">
        <f t="shared" si="47"/>
        <v>DSC_LQ_Instrument</v>
      </c>
      <c r="BD155" s="45" t="s">
        <v>1822</v>
      </c>
      <c r="BE155" s="45" t="b">
        <f t="shared" si="43"/>
        <v>1</v>
      </c>
      <c r="BF155" s="45" t="s">
        <v>1822</v>
      </c>
      <c r="BG155" s="45" t="s">
        <v>1822</v>
      </c>
    </row>
    <row r="156" spans="44:59" x14ac:dyDescent="0.35">
      <c r="AR156" s="45" t="s">
        <v>1823</v>
      </c>
      <c r="AS156" s="45" t="s">
        <v>1824</v>
      </c>
      <c r="AT156" s="45" t="str">
        <f t="shared" si="46"/>
        <v>UP_LSB_Corr_Area_MEDIAN</v>
      </c>
      <c r="AU156" s="47" t="s">
        <v>1824</v>
      </c>
      <c r="AV156" s="47"/>
      <c r="BA156" s="45" t="s">
        <v>403</v>
      </c>
      <c r="BB156" s="45" t="s">
        <v>1825</v>
      </c>
      <c r="BC156" s="45" t="str">
        <f t="shared" si="47"/>
        <v>DSC_LQ_Dilution_factor</v>
      </c>
      <c r="BD156" s="45" t="s">
        <v>1825</v>
      </c>
      <c r="BE156" s="45" t="b">
        <f t="shared" si="43"/>
        <v>1</v>
      </c>
      <c r="BF156" s="45" t="s">
        <v>1825</v>
      </c>
      <c r="BG156" s="45" t="s">
        <v>1825</v>
      </c>
    </row>
    <row r="157" spans="44:59" x14ac:dyDescent="0.35">
      <c r="AR157" s="45" t="s">
        <v>1826</v>
      </c>
      <c r="AS157" s="45" t="s">
        <v>1827</v>
      </c>
      <c r="AT157" s="45" t="str">
        <f t="shared" si="46"/>
        <v>UP_LSB_Corr_Area_CV</v>
      </c>
      <c r="AU157" s="47" t="s">
        <v>1827</v>
      </c>
      <c r="AV157" s="47"/>
      <c r="BA157" s="45" t="s">
        <v>836</v>
      </c>
      <c r="BB157" s="45" t="s">
        <v>1828</v>
      </c>
      <c r="BC157" s="45" t="str">
        <f t="shared" si="47"/>
        <v>DSC_LQ_Volume_uL</v>
      </c>
      <c r="BD157" s="45" t="s">
        <v>1828</v>
      </c>
      <c r="BE157" s="45" t="b">
        <f t="shared" si="43"/>
        <v>1</v>
      </c>
      <c r="BF157" s="45" t="s">
        <v>1828</v>
      </c>
      <c r="BG157" s="45" t="s">
        <v>1828</v>
      </c>
    </row>
    <row r="158" spans="44:59" x14ac:dyDescent="0.35">
      <c r="AR158" s="45" t="s">
        <v>1742</v>
      </c>
      <c r="AS158" s="45" t="s">
        <v>1829</v>
      </c>
      <c r="AT158" s="45" t="str">
        <f t="shared" si="46"/>
        <v>UP_LSB_Percent_of_Total_AVG</v>
      </c>
      <c r="AU158" s="47" t="s">
        <v>1829</v>
      </c>
      <c r="AV158" s="47"/>
      <c r="BA158" s="45" t="s">
        <v>405</v>
      </c>
      <c r="BB158" s="45" t="s">
        <v>1830</v>
      </c>
      <c r="BC158" s="45" t="str">
        <f t="shared" si="47"/>
        <v>DSC_LQ_Reps</v>
      </c>
      <c r="BD158" s="45" t="s">
        <v>1830</v>
      </c>
      <c r="BE158" s="45" t="b">
        <f t="shared" si="43"/>
        <v>1</v>
      </c>
      <c r="BF158" s="45" t="s">
        <v>1830</v>
      </c>
      <c r="BG158" s="45" t="s">
        <v>1830</v>
      </c>
    </row>
    <row r="159" spans="44:59" x14ac:dyDescent="0.35">
      <c r="AR159" s="45" t="s">
        <v>1747</v>
      </c>
      <c r="AS159" s="45" t="s">
        <v>1831</v>
      </c>
      <c r="AT159" s="45" t="str">
        <f t="shared" si="46"/>
        <v>UP_LSB_Percent_of_Total_MIN</v>
      </c>
      <c r="AU159" s="47" t="s">
        <v>1831</v>
      </c>
      <c r="AV159" s="47"/>
      <c r="BA159" s="45" t="s">
        <v>866</v>
      </c>
      <c r="BB159" s="45" t="s">
        <v>1832</v>
      </c>
      <c r="BC159" s="45" t="str">
        <f t="shared" si="47"/>
        <v>DSC_LQ_Reads_perRep</v>
      </c>
      <c r="BD159" s="45" t="s">
        <v>1832</v>
      </c>
      <c r="BE159" s="45" t="b">
        <f t="shared" si="43"/>
        <v>1</v>
      </c>
      <c r="BF159" s="45" t="s">
        <v>1832</v>
      </c>
      <c r="BG159" s="45" t="s">
        <v>1832</v>
      </c>
    </row>
    <row r="160" spans="44:59" x14ac:dyDescent="0.35">
      <c r="AR160" s="45" t="s">
        <v>1752</v>
      </c>
      <c r="AS160" s="45" t="s">
        <v>1833</v>
      </c>
      <c r="AT160" s="45" t="str">
        <f t="shared" si="46"/>
        <v>UP_LSB_Percent_of_Total_MAX</v>
      </c>
      <c r="AU160" s="47" t="s">
        <v>1833</v>
      </c>
      <c r="AV160" s="47"/>
      <c r="BA160" s="45" t="s">
        <v>883</v>
      </c>
      <c r="BB160" s="45" t="s">
        <v>1834</v>
      </c>
      <c r="BC160" s="45" t="str">
        <f t="shared" si="47"/>
        <v>DSC_LQ_nguL_AVG</v>
      </c>
      <c r="BD160" s="45" t="s">
        <v>1834</v>
      </c>
      <c r="BE160" s="45" t="b">
        <f t="shared" si="43"/>
        <v>1</v>
      </c>
      <c r="BF160" s="45" t="s">
        <v>1834</v>
      </c>
      <c r="BG160" s="45" t="s">
        <v>1834</v>
      </c>
    </row>
    <row r="161" spans="44:59" x14ac:dyDescent="0.35">
      <c r="AR161" s="45" t="s">
        <v>1758</v>
      </c>
      <c r="AS161" s="45" t="s">
        <v>1835</v>
      </c>
      <c r="AT161" s="45" t="str">
        <f t="shared" si="46"/>
        <v>UP_LSB_Percent_of_Total_MEDIAN</v>
      </c>
      <c r="AU161" s="47" t="s">
        <v>1835</v>
      </c>
      <c r="AV161" s="47"/>
      <c r="BA161" s="45" t="s">
        <v>898</v>
      </c>
      <c r="BB161" s="45" t="s">
        <v>1836</v>
      </c>
      <c r="BC161" s="45" t="str">
        <f t="shared" si="47"/>
        <v>DSC_LQ_nguL_MIN</v>
      </c>
      <c r="BD161" s="45" t="s">
        <v>1836</v>
      </c>
      <c r="BE161" s="45" t="b">
        <f t="shared" si="43"/>
        <v>1</v>
      </c>
      <c r="BF161" s="45" t="s">
        <v>1836</v>
      </c>
      <c r="BG161" s="45" t="s">
        <v>1836</v>
      </c>
    </row>
    <row r="162" spans="44:59" x14ac:dyDescent="0.35">
      <c r="AR162" s="45" t="s">
        <v>1764</v>
      </c>
      <c r="AS162" s="45" t="s">
        <v>1837</v>
      </c>
      <c r="AT162" s="45" t="str">
        <f t="shared" si="46"/>
        <v>UP_LSB_Percent_of_Total_CV</v>
      </c>
      <c r="AU162" s="47" t="s">
        <v>1837</v>
      </c>
      <c r="AV162" s="47"/>
      <c r="BA162" s="45" t="s">
        <v>913</v>
      </c>
      <c r="BB162" s="45" t="s">
        <v>1838</v>
      </c>
      <c r="BC162" s="45" t="str">
        <f t="shared" si="47"/>
        <v>DSC_LQ_nguL_MAX</v>
      </c>
      <c r="BD162" s="45" t="s">
        <v>1838</v>
      </c>
      <c r="BE162" s="45" t="b">
        <f t="shared" si="43"/>
        <v>1</v>
      </c>
      <c r="BF162" s="45" t="s">
        <v>1838</v>
      </c>
      <c r="BG162" s="45" t="s">
        <v>1838</v>
      </c>
    </row>
    <row r="163" spans="44:59" x14ac:dyDescent="0.35">
      <c r="AR163" s="45" t="s">
        <v>1658</v>
      </c>
      <c r="AS163" s="45" t="s">
        <v>1839</v>
      </c>
      <c r="AT163" s="45" t="str">
        <f t="shared" si="46"/>
        <v>UP_LSB_Average_Size_bp_AVG</v>
      </c>
      <c r="AU163" s="47" t="s">
        <v>1839</v>
      </c>
      <c r="AV163" s="47"/>
      <c r="BA163" s="45" t="s">
        <v>928</v>
      </c>
      <c r="BB163" s="45" t="s">
        <v>1840</v>
      </c>
      <c r="BC163" s="45" t="str">
        <f t="shared" si="47"/>
        <v>DSC_LQ_nguL_MEDIAN</v>
      </c>
      <c r="BD163" s="45" t="s">
        <v>1840</v>
      </c>
      <c r="BE163" s="45" t="b">
        <f t="shared" si="43"/>
        <v>1</v>
      </c>
      <c r="BF163" s="45" t="s">
        <v>1840</v>
      </c>
      <c r="BG163" s="45" t="s">
        <v>1840</v>
      </c>
    </row>
    <row r="164" spans="44:59" x14ac:dyDescent="0.35">
      <c r="AR164" s="45" t="s">
        <v>1664</v>
      </c>
      <c r="AS164" s="45" t="s">
        <v>1841</v>
      </c>
      <c r="AT164" s="45" t="str">
        <f t="shared" si="46"/>
        <v>UP_LSB_Average_Size_bp_MIN</v>
      </c>
      <c r="AU164" s="47" t="s">
        <v>1841</v>
      </c>
      <c r="AV164" s="47"/>
      <c r="BA164" s="45" t="s">
        <v>947</v>
      </c>
      <c r="BB164" s="45" t="s">
        <v>1842</v>
      </c>
      <c r="BC164" s="45" t="str">
        <f t="shared" si="47"/>
        <v>DSC_LQ_nguL_CV</v>
      </c>
      <c r="BD164" s="45" t="s">
        <v>1842</v>
      </c>
      <c r="BE164" s="45" t="b">
        <f t="shared" si="43"/>
        <v>1</v>
      </c>
      <c r="BF164" s="45" t="s">
        <v>1842</v>
      </c>
      <c r="BG164" s="45" t="s">
        <v>1842</v>
      </c>
    </row>
    <row r="165" spans="44:59" x14ac:dyDescent="0.35">
      <c r="AR165" s="45" t="s">
        <v>1670</v>
      </c>
      <c r="AS165" s="45" t="s">
        <v>1843</v>
      </c>
      <c r="AT165" s="45" t="str">
        <f t="shared" si="46"/>
        <v>UP_LSB_Average_Size_bp_MAX</v>
      </c>
      <c r="AU165" s="47" t="s">
        <v>1843</v>
      </c>
      <c r="AV165" s="47"/>
      <c r="BA165" s="45" t="s">
        <v>960</v>
      </c>
      <c r="BB165" s="45" t="s">
        <v>1844</v>
      </c>
      <c r="BC165" s="45" t="str">
        <f t="shared" si="47"/>
        <v>DSC_LQ_ng_AVG</v>
      </c>
      <c r="BD165" s="45" t="s">
        <v>1844</v>
      </c>
      <c r="BE165" s="45" t="b">
        <f t="shared" si="43"/>
        <v>1</v>
      </c>
      <c r="BF165" s="45" t="s">
        <v>1844</v>
      </c>
      <c r="BG165" s="45" t="s">
        <v>1844</v>
      </c>
    </row>
    <row r="166" spans="44:59" x14ac:dyDescent="0.35">
      <c r="AR166" s="45" t="s">
        <v>1676</v>
      </c>
      <c r="AS166" s="45" t="s">
        <v>1845</v>
      </c>
      <c r="AT166" s="45" t="str">
        <f t="shared" si="46"/>
        <v>UP_LSB_Average_Size_bp_MEDIAN</v>
      </c>
      <c r="AU166" s="47" t="s">
        <v>1845</v>
      </c>
      <c r="AV166" s="47"/>
      <c r="BA166" s="45" t="s">
        <v>972</v>
      </c>
      <c r="BB166" s="45" t="s">
        <v>1846</v>
      </c>
      <c r="BC166" s="45" t="str">
        <f t="shared" si="47"/>
        <v>DSC_LQ_ng_MIN</v>
      </c>
      <c r="BD166" s="45" t="s">
        <v>1846</v>
      </c>
      <c r="BE166" s="45" t="b">
        <f t="shared" si="43"/>
        <v>1</v>
      </c>
      <c r="BF166" s="45" t="s">
        <v>1846</v>
      </c>
      <c r="BG166" s="45" t="s">
        <v>1846</v>
      </c>
    </row>
    <row r="167" spans="44:59" x14ac:dyDescent="0.35">
      <c r="AR167" s="45" t="s">
        <v>1682</v>
      </c>
      <c r="AS167" s="45" t="s">
        <v>1847</v>
      </c>
      <c r="AT167" s="45" t="str">
        <f t="shared" si="46"/>
        <v>UP_LSB_Average_Size_bp_CV</v>
      </c>
      <c r="AU167" s="47" t="s">
        <v>1847</v>
      </c>
      <c r="AV167" s="47"/>
      <c r="BA167" s="45" t="s">
        <v>987</v>
      </c>
      <c r="BB167" s="45" t="s">
        <v>1848</v>
      </c>
      <c r="BC167" s="45" t="str">
        <f t="shared" si="47"/>
        <v>DSC_LQ_ng_MAX</v>
      </c>
      <c r="BD167" s="45" t="s">
        <v>1848</v>
      </c>
      <c r="BE167" s="45" t="b">
        <f t="shared" si="43"/>
        <v>1</v>
      </c>
      <c r="BF167" s="45" t="s">
        <v>1848</v>
      </c>
      <c r="BG167" s="45" t="s">
        <v>1848</v>
      </c>
    </row>
    <row r="168" spans="44:59" x14ac:dyDescent="0.35">
      <c r="AR168" s="45" t="s">
        <v>1849</v>
      </c>
      <c r="AS168" s="45" t="s">
        <v>1850</v>
      </c>
      <c r="AT168" s="45" t="str">
        <f t="shared" si="46"/>
        <v>UP_LSB_Size_distribution_in_CV_percent_AVG</v>
      </c>
      <c r="AU168" s="47" t="s">
        <v>1850</v>
      </c>
      <c r="AV168" s="47"/>
      <c r="BA168" s="45" t="s">
        <v>1000</v>
      </c>
      <c r="BB168" s="45" t="s">
        <v>1851</v>
      </c>
      <c r="BC168" s="45" t="str">
        <f t="shared" si="47"/>
        <v>DSC_LQ_ng_MEDIAN</v>
      </c>
      <c r="BD168" s="45" t="s">
        <v>1851</v>
      </c>
      <c r="BE168" s="45" t="b">
        <f t="shared" si="43"/>
        <v>1</v>
      </c>
      <c r="BF168" s="45" t="s">
        <v>1851</v>
      </c>
      <c r="BG168" s="45" t="s">
        <v>1851</v>
      </c>
    </row>
    <row r="169" spans="44:59" x14ac:dyDescent="0.35">
      <c r="AR169" s="45" t="s">
        <v>1852</v>
      </c>
      <c r="AS169" s="45" t="s">
        <v>1853</v>
      </c>
      <c r="AT169" s="45" t="str">
        <f t="shared" si="46"/>
        <v>UP_LSB_Size_distribution_in_CV_percent_MIN</v>
      </c>
      <c r="AU169" s="47" t="s">
        <v>1853</v>
      </c>
      <c r="AV169" s="47"/>
      <c r="BA169" s="45" t="s">
        <v>1013</v>
      </c>
      <c r="BB169" s="45" t="s">
        <v>1854</v>
      </c>
      <c r="BC169" s="45" t="str">
        <f t="shared" si="47"/>
        <v>DSC_LQ_ng_CV</v>
      </c>
      <c r="BD169" s="45" t="s">
        <v>1854</v>
      </c>
      <c r="BE169" s="45" t="b">
        <f t="shared" si="43"/>
        <v>1</v>
      </c>
      <c r="BF169" s="45" t="s">
        <v>1854</v>
      </c>
      <c r="BG169" s="45" t="s">
        <v>1854</v>
      </c>
    </row>
    <row r="170" spans="44:59" x14ac:dyDescent="0.35">
      <c r="AR170" s="45" t="s">
        <v>1855</v>
      </c>
      <c r="AS170" s="45" t="s">
        <v>1856</v>
      </c>
      <c r="AT170" s="45" t="str">
        <f t="shared" si="46"/>
        <v>UP_LSB_Size_distribution_in_CV_percent_MAX</v>
      </c>
      <c r="AU170" s="47" t="s">
        <v>1856</v>
      </c>
      <c r="AV170" s="47"/>
      <c r="BA170" s="45" t="s">
        <v>1023</v>
      </c>
      <c r="BB170" s="45" t="s">
        <v>1024</v>
      </c>
      <c r="BC170" s="45" t="str">
        <f>AZ$4&amp;"_"&amp;AZ$17&amp;"_"&amp;BA170</f>
        <v>DSC_LQcalc_adj_nguL_AVG</v>
      </c>
      <c r="BD170" s="45" t="s">
        <v>1024</v>
      </c>
      <c r="BE170" s="45" t="b">
        <f t="shared" si="43"/>
        <v>1</v>
      </c>
      <c r="BF170" s="45" t="s">
        <v>1024</v>
      </c>
      <c r="BG170" s="45" t="s">
        <v>1024</v>
      </c>
    </row>
    <row r="171" spans="44:59" x14ac:dyDescent="0.35">
      <c r="AR171" s="45" t="s">
        <v>1857</v>
      </c>
      <c r="AS171" s="45" t="s">
        <v>1858</v>
      </c>
      <c r="AT171" s="45" t="str">
        <f t="shared" si="46"/>
        <v>UP_LSB_Size_distribution_in_CV_percent_MEDIAN</v>
      </c>
      <c r="AU171" s="47" t="s">
        <v>1858</v>
      </c>
      <c r="AV171" s="47"/>
      <c r="BA171" s="45" t="s">
        <v>1033</v>
      </c>
      <c r="BB171" s="45" t="s">
        <v>1034</v>
      </c>
      <c r="BC171" s="45" t="str">
        <f t="shared" ref="BC171:BC182" si="48">AZ$4&amp;"_"&amp;AZ$17&amp;"_"&amp;BA171</f>
        <v>DSC_LQcalc_adj_nguL_MIN</v>
      </c>
      <c r="BD171" s="45" t="s">
        <v>1034</v>
      </c>
      <c r="BE171" s="45" t="b">
        <f t="shared" si="43"/>
        <v>1</v>
      </c>
      <c r="BF171" s="45" t="s">
        <v>1034</v>
      </c>
      <c r="BG171" s="45" t="s">
        <v>1034</v>
      </c>
    </row>
    <row r="172" spans="44:59" x14ac:dyDescent="0.35">
      <c r="AR172" s="45" t="s">
        <v>1859</v>
      </c>
      <c r="AS172" s="45" t="s">
        <v>1860</v>
      </c>
      <c r="AT172" s="45" t="str">
        <f t="shared" si="46"/>
        <v>UP_LSB_Size_distribution_in_CV_percent_CV</v>
      </c>
      <c r="AU172" s="47" t="s">
        <v>1860</v>
      </c>
      <c r="AV172" s="47"/>
      <c r="BA172" s="45" t="s">
        <v>1043</v>
      </c>
      <c r="BB172" s="45" t="s">
        <v>1044</v>
      </c>
      <c r="BC172" s="45" t="str">
        <f t="shared" si="48"/>
        <v>DSC_LQcalc_adj_nguL_MAX</v>
      </c>
      <c r="BD172" s="45" t="s">
        <v>1044</v>
      </c>
      <c r="BE172" s="45" t="b">
        <f t="shared" si="43"/>
        <v>1</v>
      </c>
      <c r="BF172" s="45" t="s">
        <v>1044</v>
      </c>
      <c r="BG172" s="45" t="s">
        <v>1044</v>
      </c>
    </row>
    <row r="173" spans="44:59" x14ac:dyDescent="0.35">
      <c r="AR173" s="45" t="s">
        <v>1688</v>
      </c>
      <c r="AS173" s="45" t="s">
        <v>1861</v>
      </c>
      <c r="AT173" s="45" t="str">
        <f t="shared" si="46"/>
        <v>UP_LSB_Conc_pguL_AVG</v>
      </c>
      <c r="AU173" s="47" t="s">
        <v>1861</v>
      </c>
      <c r="AV173" s="47"/>
      <c r="BA173" s="45" t="s">
        <v>1055</v>
      </c>
      <c r="BB173" s="45" t="s">
        <v>1056</v>
      </c>
      <c r="BC173" s="45" t="str">
        <f t="shared" si="48"/>
        <v>DSC_LQcalc_adj_nguL_MEDIAN</v>
      </c>
      <c r="BD173" s="45" t="s">
        <v>1056</v>
      </c>
      <c r="BE173" s="45" t="b">
        <f t="shared" si="43"/>
        <v>1</v>
      </c>
      <c r="BF173" s="45" t="s">
        <v>1056</v>
      </c>
      <c r="BG173" s="45" t="s">
        <v>1056</v>
      </c>
    </row>
    <row r="174" spans="44:59" x14ac:dyDescent="0.35">
      <c r="AR174" s="45" t="s">
        <v>1693</v>
      </c>
      <c r="AS174" s="45" t="s">
        <v>1862</v>
      </c>
      <c r="AT174" s="45" t="str">
        <f t="shared" si="46"/>
        <v>UP_LSB_Conc_pguL_MIN</v>
      </c>
      <c r="AU174" s="47" t="s">
        <v>1862</v>
      </c>
      <c r="AV174" s="47"/>
      <c r="BA174" s="45" t="s">
        <v>1066</v>
      </c>
      <c r="BB174" s="45" t="s">
        <v>1067</v>
      </c>
      <c r="BC174" s="45" t="str">
        <f t="shared" si="48"/>
        <v>DSC_LQcalc_adj_nguL_CV</v>
      </c>
      <c r="BD174" s="45" t="s">
        <v>1067</v>
      </c>
      <c r="BE174" s="45" t="b">
        <f t="shared" si="43"/>
        <v>1</v>
      </c>
      <c r="BF174" s="45" t="s">
        <v>1067</v>
      </c>
      <c r="BG174" s="45" t="s">
        <v>1067</v>
      </c>
    </row>
    <row r="175" spans="44:59" x14ac:dyDescent="0.35">
      <c r="AR175" s="45" t="s">
        <v>1698</v>
      </c>
      <c r="AS175" s="45" t="s">
        <v>1863</v>
      </c>
      <c r="AT175" s="45" t="str">
        <f t="shared" si="46"/>
        <v>UP_LSB_Conc_pguL_MAX</v>
      </c>
      <c r="AU175" s="47" t="s">
        <v>1863</v>
      </c>
      <c r="AV175" s="47"/>
      <c r="BA175" s="45" t="s">
        <v>1077</v>
      </c>
      <c r="BB175" s="45" t="s">
        <v>1864</v>
      </c>
      <c r="BC175" s="45" t="str">
        <f t="shared" si="48"/>
        <v>DSC_LQcalc_uL_remaining_TS_postQC_AVG</v>
      </c>
      <c r="BD175" s="45" t="s">
        <v>1864</v>
      </c>
      <c r="BE175" s="45" t="b">
        <f t="shared" si="43"/>
        <v>1</v>
      </c>
      <c r="BF175" s="45" t="s">
        <v>1864</v>
      </c>
      <c r="BG175" s="45" t="s">
        <v>1864</v>
      </c>
    </row>
    <row r="176" spans="44:59" x14ac:dyDescent="0.35">
      <c r="AR176" s="45" t="s">
        <v>1703</v>
      </c>
      <c r="AS176" s="45" t="s">
        <v>1865</v>
      </c>
      <c r="AT176" s="45" t="str">
        <f t="shared" si="46"/>
        <v>UP_LSB_Conc_pguL_MEDIAN</v>
      </c>
      <c r="AU176" s="47" t="s">
        <v>1865</v>
      </c>
      <c r="AV176" s="47"/>
      <c r="BA176" s="45" t="s">
        <v>1088</v>
      </c>
      <c r="BB176" s="45" t="s">
        <v>1866</v>
      </c>
      <c r="BC176" s="45" t="str">
        <f t="shared" si="48"/>
        <v>DSC_LQcalc_uL_remaining_TS_postQC_MIN</v>
      </c>
      <c r="BD176" s="45" t="s">
        <v>1866</v>
      </c>
      <c r="BE176" s="45" t="b">
        <f t="shared" si="43"/>
        <v>1</v>
      </c>
      <c r="BF176" s="45" t="s">
        <v>1866</v>
      </c>
      <c r="BG176" s="45" t="s">
        <v>1866</v>
      </c>
    </row>
    <row r="177" spans="44:59" x14ac:dyDescent="0.35">
      <c r="AR177" s="45" t="s">
        <v>1708</v>
      </c>
      <c r="AS177" s="45" t="s">
        <v>1867</v>
      </c>
      <c r="AT177" s="45" t="str">
        <f t="shared" si="46"/>
        <v>UP_LSB_Conc_pguL_CV</v>
      </c>
      <c r="AU177" s="47" t="s">
        <v>1867</v>
      </c>
      <c r="AV177" s="47"/>
      <c r="BA177" s="45" t="s">
        <v>1100</v>
      </c>
      <c r="BB177" s="45" t="s">
        <v>1868</v>
      </c>
      <c r="BC177" s="45" t="str">
        <f t="shared" si="48"/>
        <v>DSC_LQcalc_uL_remaining_TS_postQC_MAX</v>
      </c>
      <c r="BD177" s="45" t="s">
        <v>1868</v>
      </c>
      <c r="BE177" s="45" t="b">
        <f t="shared" si="43"/>
        <v>1</v>
      </c>
      <c r="BF177" s="45" t="s">
        <v>1868</v>
      </c>
      <c r="BG177" s="45" t="s">
        <v>1868</v>
      </c>
    </row>
    <row r="178" spans="44:59" x14ac:dyDescent="0.35">
      <c r="AR178" s="45" t="s">
        <v>1869</v>
      </c>
      <c r="AS178" s="45" t="s">
        <v>1870</v>
      </c>
      <c r="AT178" s="45" t="str">
        <f t="shared" si="46"/>
        <v>UP_LSB_Molarity_pmolL_AVG</v>
      </c>
      <c r="AU178" s="47" t="s">
        <v>1870</v>
      </c>
      <c r="AV178" s="47"/>
      <c r="BA178" s="45" t="s">
        <v>1113</v>
      </c>
      <c r="BB178" s="45" t="s">
        <v>1871</v>
      </c>
      <c r="BC178" s="45" t="str">
        <f t="shared" si="48"/>
        <v>DSC_LQcalc_uL_remaining_TS_postQC_MEDIAN</v>
      </c>
      <c r="BD178" s="45" t="s">
        <v>1871</v>
      </c>
      <c r="BE178" s="45" t="b">
        <f t="shared" si="43"/>
        <v>1</v>
      </c>
      <c r="BF178" s="45" t="s">
        <v>1871</v>
      </c>
      <c r="BG178" s="45" t="s">
        <v>1871</v>
      </c>
    </row>
    <row r="179" spans="44:59" x14ac:dyDescent="0.35">
      <c r="AR179" s="45" t="s">
        <v>1872</v>
      </c>
      <c r="AS179" s="45" t="s">
        <v>1873</v>
      </c>
      <c r="AT179" s="45" t="str">
        <f t="shared" si="46"/>
        <v>UP_LSB_Molarity_pmolL_MIN</v>
      </c>
      <c r="AU179" s="47" t="s">
        <v>1873</v>
      </c>
      <c r="AV179" s="47"/>
      <c r="BA179" s="45" t="s">
        <v>1125</v>
      </c>
      <c r="BB179" s="45" t="s">
        <v>1874</v>
      </c>
      <c r="BC179" s="45" t="str">
        <f t="shared" si="48"/>
        <v>DSC_LQcalc_uL_remaining_TS_postQC_CV</v>
      </c>
      <c r="BD179" s="45" t="s">
        <v>1874</v>
      </c>
      <c r="BE179" s="45" t="b">
        <f t="shared" si="43"/>
        <v>1</v>
      </c>
      <c r="BF179" s="45" t="s">
        <v>1874</v>
      </c>
      <c r="BG179" s="45" t="s">
        <v>1874</v>
      </c>
    </row>
    <row r="180" spans="44:59" x14ac:dyDescent="0.35">
      <c r="AR180" s="45" t="s">
        <v>1875</v>
      </c>
      <c r="AS180" s="45" t="s">
        <v>1876</v>
      </c>
      <c r="AT180" s="45" t="str">
        <f t="shared" si="46"/>
        <v>UP_LSB_Molarity_pmolL_MAX</v>
      </c>
      <c r="AU180" s="47" t="s">
        <v>1876</v>
      </c>
      <c r="AV180" s="47"/>
      <c r="BA180" s="45" t="s">
        <v>1135</v>
      </c>
      <c r="BB180" s="45" t="s">
        <v>1877</v>
      </c>
      <c r="BC180" s="45" t="str">
        <f>AZ$4&amp;"_"&amp;AZ$17&amp;"_"&amp;BA180</f>
        <v>DSC_LQcalc_nM_AVG</v>
      </c>
      <c r="BD180" s="45" t="s">
        <v>1877</v>
      </c>
      <c r="BE180" s="45" t="b">
        <f t="shared" si="43"/>
        <v>1</v>
      </c>
      <c r="BF180" s="45" t="s">
        <v>1877</v>
      </c>
      <c r="BG180" s="45" t="s">
        <v>1877</v>
      </c>
    </row>
    <row r="181" spans="44:59" x14ac:dyDescent="0.35">
      <c r="AR181" s="45" t="s">
        <v>1878</v>
      </c>
      <c r="AS181" s="45" t="s">
        <v>1879</v>
      </c>
      <c r="AT181" s="45" t="str">
        <f t="shared" si="46"/>
        <v>UP_LSB_Molarity_pmolL_MEDIAN</v>
      </c>
      <c r="AU181" s="47" t="s">
        <v>1879</v>
      </c>
      <c r="AV181" s="47"/>
      <c r="BA181" s="45" t="s">
        <v>1146</v>
      </c>
      <c r="BB181" s="45" t="s">
        <v>1880</v>
      </c>
      <c r="BC181" s="45" t="str">
        <f t="shared" si="48"/>
        <v>DSC_LQcalc_nM_MIN</v>
      </c>
      <c r="BD181" s="45" t="s">
        <v>1880</v>
      </c>
      <c r="BE181" s="45" t="b">
        <f t="shared" si="43"/>
        <v>1</v>
      </c>
      <c r="BF181" s="45" t="s">
        <v>1880</v>
      </c>
      <c r="BG181" s="45" t="s">
        <v>1880</v>
      </c>
    </row>
    <row r="182" spans="44:59" x14ac:dyDescent="0.35">
      <c r="AR182" s="45" t="s">
        <v>1881</v>
      </c>
      <c r="AS182" s="45" t="str">
        <f>AU182</f>
        <v>Library Sizing Bioanalyzer Molarity_[pmol/l] CV</v>
      </c>
      <c r="AT182" s="45" t="str">
        <f t="shared" si="46"/>
        <v>UP_LSB_Molarity_pmolL_CV</v>
      </c>
      <c r="AU182" s="47" t="s">
        <v>1882</v>
      </c>
      <c r="AV182" s="47"/>
      <c r="BA182" s="45" t="s">
        <v>1157</v>
      </c>
      <c r="BB182" s="45" t="s">
        <v>1883</v>
      </c>
      <c r="BC182" s="45" t="str">
        <f t="shared" si="48"/>
        <v>DSC_LQcalc_nM_MAX</v>
      </c>
      <c r="BD182" s="45" t="s">
        <v>1883</v>
      </c>
      <c r="BE182" s="45" t="b">
        <f t="shared" si="43"/>
        <v>1</v>
      </c>
      <c r="BF182" s="45" t="s">
        <v>1883</v>
      </c>
      <c r="BG182" s="45" t="s">
        <v>1883</v>
      </c>
    </row>
    <row r="183" spans="44:59" x14ac:dyDescent="0.35">
      <c r="AR183" s="45" t="s">
        <v>1768</v>
      </c>
      <c r="AS183" s="45" t="str">
        <f t="shared" ref="AS183:AS188" si="49">AU183</f>
        <v>Library Sizing Bioanalyzer Average Insert Size AVG</v>
      </c>
      <c r="AT183" s="45" t="str">
        <f t="shared" si="46"/>
        <v>UP_LSB_avg_Insert_size_AVG</v>
      </c>
      <c r="AU183" s="47" t="s">
        <v>1884</v>
      </c>
      <c r="AV183" s="47"/>
      <c r="BA183" s="45" t="s">
        <v>1167</v>
      </c>
      <c r="BB183" s="45" t="s">
        <v>1885</v>
      </c>
      <c r="BC183" s="45" t="str">
        <f>AZ$4&amp;"_"&amp;AZ$17&amp;"_"&amp;BA183</f>
        <v>DSC_LQcalc_nM_MEDIAN</v>
      </c>
      <c r="BD183" s="45" t="s">
        <v>1885</v>
      </c>
      <c r="BE183" s="45" t="b">
        <f t="shared" si="43"/>
        <v>1</v>
      </c>
      <c r="BF183" s="45" t="s">
        <v>1885</v>
      </c>
      <c r="BG183" s="45" t="s">
        <v>1885</v>
      </c>
    </row>
    <row r="184" spans="44:59" x14ac:dyDescent="0.35">
      <c r="AR184" s="45" t="s">
        <v>1772</v>
      </c>
      <c r="AS184" s="45" t="str">
        <f t="shared" si="49"/>
        <v>Library Sizing Bioanalyzer Average Insert Size MIN</v>
      </c>
      <c r="AT184" s="45" t="str">
        <f t="shared" si="46"/>
        <v>UP_LSB_avg_Insert_size_MIN</v>
      </c>
      <c r="AU184" s="47" t="s">
        <v>1886</v>
      </c>
      <c r="AV184" s="47"/>
      <c r="BA184" s="45" t="s">
        <v>1178</v>
      </c>
      <c r="BB184" s="45" t="s">
        <v>1887</v>
      </c>
      <c r="BC184" s="45" t="str">
        <f t="shared" ref="BC184:BC189" si="50">AZ$4&amp;"_"&amp;AZ$17&amp;"_"&amp;BA184</f>
        <v>DSC_LQcalc_nM_CV</v>
      </c>
      <c r="BD184" s="45" t="s">
        <v>1887</v>
      </c>
      <c r="BE184" s="45" t="b">
        <f t="shared" si="43"/>
        <v>1</v>
      </c>
      <c r="BF184" s="45" t="s">
        <v>1887</v>
      </c>
      <c r="BG184" s="45" t="s">
        <v>1887</v>
      </c>
    </row>
    <row r="185" spans="44:59" x14ac:dyDescent="0.35">
      <c r="AR185" s="45" t="s">
        <v>1776</v>
      </c>
      <c r="AS185" s="45" t="str">
        <f t="shared" si="49"/>
        <v>Library Sizing Bioanalyzer Average Insert Size MAX</v>
      </c>
      <c r="AT185" s="45" t="str">
        <f t="shared" si="46"/>
        <v>UP_LSB_avg_Insert_size_MAX</v>
      </c>
      <c r="AU185" s="47" t="s">
        <v>1888</v>
      </c>
      <c r="AV185" s="47"/>
      <c r="BA185" s="45" t="s">
        <v>1188</v>
      </c>
      <c r="BB185" s="45" t="s">
        <v>1189</v>
      </c>
      <c r="BC185" s="45" t="str">
        <f t="shared" si="50"/>
        <v>DSC_LQcalc_adj_ng_AVG</v>
      </c>
      <c r="BD185" s="45" t="s">
        <v>1189</v>
      </c>
      <c r="BE185" s="45" t="b">
        <f t="shared" si="43"/>
        <v>1</v>
      </c>
      <c r="BF185" s="45" t="s">
        <v>1189</v>
      </c>
      <c r="BG185" s="45" t="s">
        <v>1189</v>
      </c>
    </row>
    <row r="186" spans="44:59" x14ac:dyDescent="0.35">
      <c r="AR186" s="45" t="s">
        <v>1780</v>
      </c>
      <c r="AS186" s="45" t="str">
        <f t="shared" si="49"/>
        <v>Library Sizing Bioanalyzer Average Insert Size MEDIAN</v>
      </c>
      <c r="AT186" s="45" t="str">
        <f t="shared" si="46"/>
        <v>UP_LSB_avg_Insert_size_MEDIAN</v>
      </c>
      <c r="AU186" s="47" t="s">
        <v>1889</v>
      </c>
      <c r="AV186" s="47"/>
      <c r="BA186" s="45" t="s">
        <v>1197</v>
      </c>
      <c r="BB186" s="45" t="s">
        <v>1198</v>
      </c>
      <c r="BC186" s="45" t="str">
        <f t="shared" si="50"/>
        <v>DSC_LQcalc_adj_ng_MIN</v>
      </c>
      <c r="BD186" s="45" t="s">
        <v>1198</v>
      </c>
      <c r="BE186" s="45" t="b">
        <f t="shared" si="43"/>
        <v>1</v>
      </c>
      <c r="BF186" s="45" t="s">
        <v>1198</v>
      </c>
      <c r="BG186" s="45" t="s">
        <v>1198</v>
      </c>
    </row>
    <row r="187" spans="44:59" x14ac:dyDescent="0.35">
      <c r="AR187" s="45" t="s">
        <v>1784</v>
      </c>
      <c r="AS187" s="45" t="str">
        <f t="shared" si="49"/>
        <v>Library Sizing Bioanalyzer Average Insert Size CV</v>
      </c>
      <c r="AT187" s="45" t="str">
        <f t="shared" si="46"/>
        <v>UP_LSB_avg_Insert_size_CV</v>
      </c>
      <c r="AU187" s="47" t="s">
        <v>1890</v>
      </c>
      <c r="AV187" s="47"/>
      <c r="BA187" s="45" t="s">
        <v>1207</v>
      </c>
      <c r="BB187" s="45" t="s">
        <v>1208</v>
      </c>
      <c r="BC187" s="45" t="str">
        <f t="shared" si="50"/>
        <v>DSC_LQcalc_adj_ng_MAX</v>
      </c>
      <c r="BD187" s="45" t="s">
        <v>1208</v>
      </c>
      <c r="BE187" s="45" t="b">
        <f t="shared" si="43"/>
        <v>1</v>
      </c>
      <c r="BF187" s="45" t="s">
        <v>1208</v>
      </c>
      <c r="BG187" s="45" t="s">
        <v>1208</v>
      </c>
    </row>
    <row r="188" spans="44:59" x14ac:dyDescent="0.35">
      <c r="AR188" s="45" t="s">
        <v>1788</v>
      </c>
      <c r="AS188" s="45" t="str">
        <f t="shared" si="49"/>
        <v>Library Sizing Bioanalyzer Average adapter length</v>
      </c>
      <c r="AT188" s="45" t="str">
        <f t="shared" si="46"/>
        <v>UP_LSB_avg_adapter_length</v>
      </c>
      <c r="AU188" s="47" t="s">
        <v>1891</v>
      </c>
      <c r="AV188" s="47"/>
      <c r="BA188" s="45" t="s">
        <v>1217</v>
      </c>
      <c r="BB188" s="45" t="s">
        <v>1218</v>
      </c>
      <c r="BC188" s="45" t="str">
        <f t="shared" si="50"/>
        <v>DSC_LQcalc_adj_ng_MEDIAN</v>
      </c>
      <c r="BD188" s="45" t="s">
        <v>1218</v>
      </c>
      <c r="BE188" s="45" t="b">
        <f t="shared" si="43"/>
        <v>1</v>
      </c>
      <c r="BF188" s="45" t="s">
        <v>1218</v>
      </c>
      <c r="BG188" s="45" t="s">
        <v>1218</v>
      </c>
    </row>
    <row r="189" spans="44:59" x14ac:dyDescent="0.35">
      <c r="AU189" s="47" t="s">
        <v>518</v>
      </c>
      <c r="AV189" s="47"/>
      <c r="BA189" s="45" t="s">
        <v>1225</v>
      </c>
      <c r="BB189" s="45" t="s">
        <v>1226</v>
      </c>
      <c r="BC189" s="45" t="str">
        <f t="shared" si="50"/>
        <v>DSC_LQcalc_adj_ng_CV</v>
      </c>
      <c r="BD189" s="45" t="s">
        <v>1226</v>
      </c>
      <c r="BE189" s="45" t="b">
        <f t="shared" si="43"/>
        <v>1</v>
      </c>
      <c r="BF189" s="45" t="s">
        <v>1226</v>
      </c>
      <c r="BG189" s="45" t="s">
        <v>1226</v>
      </c>
    </row>
    <row r="190" spans="44:59" x14ac:dyDescent="0.35">
      <c r="AU190" s="47" t="s">
        <v>553</v>
      </c>
      <c r="AV190" s="47"/>
      <c r="BA190" s="45" t="s">
        <v>1235</v>
      </c>
      <c r="BB190" s="45" t="s">
        <v>1892</v>
      </c>
      <c r="BC190" s="45" t="str">
        <f>AZ$4&amp;"_"&amp;AZ$18&amp;"_"&amp;BA190</f>
        <v>DSC_LD_Dilution_Factor</v>
      </c>
      <c r="BD190" s="45" t="s">
        <v>1892</v>
      </c>
      <c r="BE190" s="45" t="b">
        <f t="shared" si="43"/>
        <v>1</v>
      </c>
      <c r="BF190" s="45" t="s">
        <v>1892</v>
      </c>
      <c r="BG190" s="45" t="s">
        <v>1892</v>
      </c>
    </row>
    <row r="191" spans="44:59" x14ac:dyDescent="0.35">
      <c r="AU191" s="47" t="s">
        <v>583</v>
      </c>
      <c r="AV191" s="47"/>
      <c r="BA191" s="45" t="s">
        <v>836</v>
      </c>
      <c r="BB191" s="45" t="s">
        <v>1893</v>
      </c>
      <c r="BC191" s="45" t="str">
        <f t="shared" ref="BC191:BC208" si="51">AZ$4&amp;"_"&amp;AZ$18&amp;"_"&amp;BA191</f>
        <v>DSC_LD_Volume_uL</v>
      </c>
      <c r="BD191" s="45" t="s">
        <v>1893</v>
      </c>
      <c r="BE191" s="45" t="b">
        <f t="shared" si="43"/>
        <v>1</v>
      </c>
      <c r="BF191" s="45" t="s">
        <v>1893</v>
      </c>
      <c r="BG191" s="45" t="s">
        <v>1893</v>
      </c>
    </row>
    <row r="192" spans="44:59" x14ac:dyDescent="0.35">
      <c r="AU192" s="47" t="s">
        <v>610</v>
      </c>
      <c r="AV192" s="47"/>
      <c r="BA192" s="45" t="s">
        <v>396</v>
      </c>
      <c r="BC192" s="45" t="str">
        <f t="shared" si="51"/>
        <v>DSC_LD_Tech</v>
      </c>
      <c r="BD192" s="45" t="str">
        <f>BG192</f>
        <v>Library Dilution Dilution Tech</v>
      </c>
      <c r="BE192" s="45" t="b">
        <f t="shared" si="43"/>
        <v>1</v>
      </c>
      <c r="BF192" s="45" t="s">
        <v>1894</v>
      </c>
      <c r="BG192" s="45" t="s">
        <v>1895</v>
      </c>
    </row>
    <row r="193" spans="47:59" x14ac:dyDescent="0.35">
      <c r="AU193" s="47" t="s">
        <v>631</v>
      </c>
      <c r="AV193" s="47"/>
      <c r="BA193" s="45" t="s">
        <v>395</v>
      </c>
      <c r="BC193" s="45" t="str">
        <f t="shared" si="51"/>
        <v>DSC_LD_Date</v>
      </c>
      <c r="BD193" s="45" t="str">
        <f>BG193</f>
        <v>Library Dilution Dilution Date</v>
      </c>
      <c r="BE193" s="45" t="b">
        <f t="shared" si="43"/>
        <v>1</v>
      </c>
      <c r="BF193" s="45" t="s">
        <v>1896</v>
      </c>
      <c r="BG193" s="45" t="s">
        <v>1897</v>
      </c>
    </row>
    <row r="194" spans="47:59" x14ac:dyDescent="0.35">
      <c r="AU194" s="47" t="s">
        <v>652</v>
      </c>
      <c r="AV194" s="47"/>
      <c r="BA194" s="45" t="s">
        <v>1273</v>
      </c>
      <c r="BB194" s="45" t="s">
        <v>1894</v>
      </c>
      <c r="BC194" s="45" t="str">
        <f t="shared" si="51"/>
        <v>DSC_LD_Dilution_factor_AVG</v>
      </c>
      <c r="BD194" s="45" t="s">
        <v>1894</v>
      </c>
      <c r="BE194" s="45" t="b">
        <f t="shared" si="43"/>
        <v>1</v>
      </c>
      <c r="BF194" s="45" t="s">
        <v>1898</v>
      </c>
      <c r="BG194" s="45" t="s">
        <v>1894</v>
      </c>
    </row>
    <row r="195" spans="47:59" x14ac:dyDescent="0.35">
      <c r="AU195" s="47" t="s">
        <v>675</v>
      </c>
      <c r="AV195" s="47"/>
      <c r="BA195" s="45" t="s">
        <v>1283</v>
      </c>
      <c r="BB195" s="45" t="s">
        <v>1896</v>
      </c>
      <c r="BC195" s="45" t="str">
        <f t="shared" si="51"/>
        <v>DSC_LD_Dilution_factor_MIN</v>
      </c>
      <c r="BD195" s="45" t="s">
        <v>1896</v>
      </c>
      <c r="BE195" s="45" t="b">
        <f t="shared" si="43"/>
        <v>1</v>
      </c>
      <c r="BF195" s="45" t="s">
        <v>1899</v>
      </c>
      <c r="BG195" s="45" t="s">
        <v>1896</v>
      </c>
    </row>
    <row r="196" spans="47:59" x14ac:dyDescent="0.35">
      <c r="AU196" s="47" t="s">
        <v>695</v>
      </c>
      <c r="AV196" s="47"/>
      <c r="BA196" s="45" t="s">
        <v>1292</v>
      </c>
      <c r="BB196" s="45" t="s">
        <v>1898</v>
      </c>
      <c r="BC196" s="45" t="str">
        <f t="shared" si="51"/>
        <v>DSC_LD_Dilution_factor_MAX</v>
      </c>
      <c r="BD196" s="45" t="s">
        <v>1898</v>
      </c>
      <c r="BE196" s="45" t="b">
        <f t="shared" si="43"/>
        <v>1</v>
      </c>
      <c r="BF196" s="45" t="s">
        <v>1900</v>
      </c>
      <c r="BG196" s="45" t="s">
        <v>1898</v>
      </c>
    </row>
    <row r="197" spans="47:59" x14ac:dyDescent="0.35">
      <c r="AU197" s="47" t="s">
        <v>717</v>
      </c>
      <c r="AV197" s="47"/>
      <c r="BA197" s="45" t="s">
        <v>1299</v>
      </c>
      <c r="BB197" s="45" t="s">
        <v>1899</v>
      </c>
      <c r="BC197" s="45" t="str">
        <f t="shared" si="51"/>
        <v>DSC_LD_Dilution_factor_MEDIAN</v>
      </c>
      <c r="BD197" s="45" t="s">
        <v>1899</v>
      </c>
      <c r="BE197" s="45" t="b">
        <f t="shared" si="43"/>
        <v>1</v>
      </c>
      <c r="BF197" s="45" t="s">
        <v>1316</v>
      </c>
      <c r="BG197" s="45" t="s">
        <v>1899</v>
      </c>
    </row>
    <row r="198" spans="47:59" x14ac:dyDescent="0.35">
      <c r="AU198" s="47" t="s">
        <v>737</v>
      </c>
      <c r="AV198" s="47"/>
      <c r="BA198" s="45" t="s">
        <v>1307</v>
      </c>
      <c r="BB198" s="45" t="s">
        <v>1900</v>
      </c>
      <c r="BC198" s="45" t="str">
        <f t="shared" si="51"/>
        <v>DSC_LD_Dilution_factor_CV</v>
      </c>
      <c r="BD198" s="45" t="s">
        <v>1900</v>
      </c>
      <c r="BE198" s="45" t="b">
        <f t="shared" ref="BE198:BE261" si="52">BG198=BD198</f>
        <v>1</v>
      </c>
      <c r="BF198" s="45" t="s">
        <v>1324</v>
      </c>
      <c r="BG198" s="45" t="s">
        <v>1900</v>
      </c>
    </row>
    <row r="199" spans="47:59" x14ac:dyDescent="0.35">
      <c r="AU199" s="47" t="s">
        <v>756</v>
      </c>
      <c r="AV199" s="47"/>
      <c r="BA199" s="45" t="s">
        <v>1315</v>
      </c>
      <c r="BB199" s="45" t="s">
        <v>1316</v>
      </c>
      <c r="BC199" s="45" t="str">
        <f t="shared" si="51"/>
        <v>DSC_LD_expected_nM_AVG</v>
      </c>
      <c r="BD199" s="45" t="s">
        <v>1316</v>
      </c>
      <c r="BE199" s="45" t="b">
        <f t="shared" si="52"/>
        <v>1</v>
      </c>
      <c r="BF199" s="45" t="s">
        <v>1331</v>
      </c>
      <c r="BG199" s="45" t="s">
        <v>1316</v>
      </c>
    </row>
    <row r="200" spans="47:59" x14ac:dyDescent="0.35">
      <c r="AU200" s="47" t="s">
        <v>774</v>
      </c>
      <c r="AV200" s="47"/>
      <c r="BA200" s="45" t="s">
        <v>1323</v>
      </c>
      <c r="BB200" s="45" t="s">
        <v>1324</v>
      </c>
      <c r="BC200" s="45" t="str">
        <f t="shared" si="51"/>
        <v>DSC_LD_expected_nM_MIN</v>
      </c>
      <c r="BD200" s="45" t="s">
        <v>1324</v>
      </c>
      <c r="BE200" s="45" t="b">
        <f t="shared" si="52"/>
        <v>1</v>
      </c>
      <c r="BF200" s="45" t="s">
        <v>1338</v>
      </c>
      <c r="BG200" s="45" t="s">
        <v>1324</v>
      </c>
    </row>
    <row r="201" spans="47:59" x14ac:dyDescent="0.35">
      <c r="AU201" s="47" t="s">
        <v>793</v>
      </c>
      <c r="AV201" s="47"/>
      <c r="BA201" s="45" t="s">
        <v>1330</v>
      </c>
      <c r="BB201" s="45" t="s">
        <v>1331</v>
      </c>
      <c r="BC201" s="45" t="str">
        <f t="shared" si="51"/>
        <v>DSC_LD_expected_nM_MAX</v>
      </c>
      <c r="BD201" s="45" t="s">
        <v>1331</v>
      </c>
      <c r="BE201" s="45" t="b">
        <f t="shared" si="52"/>
        <v>1</v>
      </c>
      <c r="BF201" s="45" t="s">
        <v>1345</v>
      </c>
      <c r="BG201" s="45" t="s">
        <v>1331</v>
      </c>
    </row>
    <row r="202" spans="47:59" x14ac:dyDescent="0.35">
      <c r="AU202" s="47" t="s">
        <v>810</v>
      </c>
      <c r="AV202" s="47"/>
      <c r="BA202" s="45" t="s">
        <v>1337</v>
      </c>
      <c r="BB202" s="45" t="s">
        <v>1338</v>
      </c>
      <c r="BC202" s="45" t="str">
        <f t="shared" si="51"/>
        <v>DSC_LD_expected_nM_MEDIAN</v>
      </c>
      <c r="BD202" s="45" t="s">
        <v>1338</v>
      </c>
      <c r="BE202" s="45" t="b">
        <f t="shared" si="52"/>
        <v>1</v>
      </c>
      <c r="BF202" s="45" t="s">
        <v>1352</v>
      </c>
      <c r="BG202" s="45" t="s">
        <v>1338</v>
      </c>
    </row>
    <row r="203" spans="47:59" x14ac:dyDescent="0.35">
      <c r="AU203" s="47" t="s">
        <v>825</v>
      </c>
      <c r="AV203" s="47"/>
      <c r="BA203" s="45" t="s">
        <v>1344</v>
      </c>
      <c r="BB203" s="45" t="s">
        <v>1345</v>
      </c>
      <c r="BC203" s="45" t="str">
        <f t="shared" si="51"/>
        <v>DSC_LD_expected_nM_CV</v>
      </c>
      <c r="BD203" s="45" t="s">
        <v>1345</v>
      </c>
      <c r="BE203" s="45" t="b">
        <f t="shared" si="52"/>
        <v>1</v>
      </c>
      <c r="BF203" s="45" t="s">
        <v>1358</v>
      </c>
      <c r="BG203" s="45" t="s">
        <v>1345</v>
      </c>
    </row>
    <row r="204" spans="47:59" x14ac:dyDescent="0.35">
      <c r="AU204" s="47" t="s">
        <v>840</v>
      </c>
      <c r="AV204" s="47"/>
      <c r="BA204" s="45" t="s">
        <v>1351</v>
      </c>
      <c r="BB204" s="45" t="s">
        <v>1352</v>
      </c>
      <c r="BC204" s="45" t="str">
        <f t="shared" si="51"/>
        <v>DSC_LD_uL_remaining_TS_postD_AVG</v>
      </c>
      <c r="BD204" s="45" t="s">
        <v>1352</v>
      </c>
      <c r="BE204" s="45" t="b">
        <f t="shared" si="52"/>
        <v>1</v>
      </c>
      <c r="BF204" s="45" t="s">
        <v>1365</v>
      </c>
      <c r="BG204" s="45" t="s">
        <v>1352</v>
      </c>
    </row>
    <row r="205" spans="47:59" x14ac:dyDescent="0.35">
      <c r="AU205" s="47" t="s">
        <v>856</v>
      </c>
      <c r="AV205" s="47"/>
      <c r="BA205" s="45" t="s">
        <v>1357</v>
      </c>
      <c r="BB205" s="45" t="s">
        <v>1358</v>
      </c>
      <c r="BC205" s="45" t="str">
        <f t="shared" si="51"/>
        <v>DSC_LD_uL_remaining_TS_postD_MIN</v>
      </c>
      <c r="BD205" s="45" t="s">
        <v>1358</v>
      </c>
      <c r="BE205" s="45" t="b">
        <f t="shared" si="52"/>
        <v>1</v>
      </c>
      <c r="BF205" s="45" t="s">
        <v>1372</v>
      </c>
      <c r="BG205" s="45" t="s">
        <v>1358</v>
      </c>
    </row>
    <row r="206" spans="47:59" x14ac:dyDescent="0.35">
      <c r="AU206" s="47" t="s">
        <v>870</v>
      </c>
      <c r="AV206" s="47"/>
      <c r="BA206" s="45" t="s">
        <v>1364</v>
      </c>
      <c r="BB206" s="45" t="s">
        <v>1365</v>
      </c>
      <c r="BC206" s="45" t="str">
        <f t="shared" si="51"/>
        <v>DSC_LD_uL_remaining_TS_postD_MAX</v>
      </c>
      <c r="BD206" s="45" t="s">
        <v>1365</v>
      </c>
      <c r="BE206" s="45" t="b">
        <f t="shared" si="52"/>
        <v>1</v>
      </c>
      <c r="BF206" s="45" t="s">
        <v>1380</v>
      </c>
      <c r="BG206" s="45" t="s">
        <v>1365</v>
      </c>
    </row>
    <row r="207" spans="47:59" x14ac:dyDescent="0.35">
      <c r="AU207" s="47" t="s">
        <v>887</v>
      </c>
      <c r="AV207" s="47"/>
      <c r="BA207" s="45" t="s">
        <v>1371</v>
      </c>
      <c r="BB207" s="45" t="s">
        <v>1372</v>
      </c>
      <c r="BC207" s="45" t="str">
        <f t="shared" si="51"/>
        <v>DSC_LD_uL_remaining_TS_postD_MEDIAN</v>
      </c>
      <c r="BD207" s="45" t="s">
        <v>1372</v>
      </c>
      <c r="BE207" s="45" t="b">
        <f t="shared" si="52"/>
        <v>1</v>
      </c>
      <c r="BF207" s="45" t="s">
        <v>1386</v>
      </c>
      <c r="BG207" s="45" t="s">
        <v>1372</v>
      </c>
    </row>
    <row r="208" spans="47:59" x14ac:dyDescent="0.35">
      <c r="AU208" s="47" t="s">
        <v>902</v>
      </c>
      <c r="AV208" s="47"/>
      <c r="BA208" s="45" t="s">
        <v>1379</v>
      </c>
      <c r="BB208" s="45" t="s">
        <v>1380</v>
      </c>
      <c r="BC208" s="45" t="str">
        <f t="shared" si="51"/>
        <v>DSC_LD_uL_remaining_TS_postD_CV</v>
      </c>
      <c r="BD208" s="45" t="s">
        <v>1380</v>
      </c>
      <c r="BE208" s="45" t="b">
        <f t="shared" si="52"/>
        <v>1</v>
      </c>
      <c r="BF208" s="45" t="s">
        <v>1393</v>
      </c>
      <c r="BG208" s="45" t="s">
        <v>1380</v>
      </c>
    </row>
    <row r="209" spans="47:59" x14ac:dyDescent="0.35">
      <c r="AU209" s="47" t="s">
        <v>917</v>
      </c>
      <c r="AV209" s="47"/>
      <c r="BA209" s="45" t="s">
        <v>396</v>
      </c>
      <c r="BB209" s="45" t="s">
        <v>1386</v>
      </c>
      <c r="BC209" s="45" t="str">
        <f>AZ$4&amp;"_"&amp;AZ$19&amp;"_"&amp;BA209</f>
        <v>DSC_LDQ_Tech</v>
      </c>
      <c r="BD209" s="45" t="s">
        <v>1386</v>
      </c>
      <c r="BE209" s="45" t="b">
        <f t="shared" si="52"/>
        <v>1</v>
      </c>
      <c r="BF209" s="45" t="s">
        <v>1400</v>
      </c>
      <c r="BG209" s="45" t="s">
        <v>1386</v>
      </c>
    </row>
    <row r="210" spans="47:59" x14ac:dyDescent="0.35">
      <c r="AU210" s="47" t="s">
        <v>932</v>
      </c>
      <c r="AV210" s="47"/>
      <c r="BA210" s="45" t="s">
        <v>395</v>
      </c>
      <c r="BB210" s="45" t="s">
        <v>1393</v>
      </c>
      <c r="BC210" s="45" t="str">
        <f t="shared" ref="BC210:BC227" si="53">AZ$4&amp;"_"&amp;AZ$19&amp;"_"&amp;BA210</f>
        <v>DSC_LDQ_Date</v>
      </c>
      <c r="BD210" s="45" t="s">
        <v>1393</v>
      </c>
      <c r="BE210" s="45" t="b">
        <f t="shared" si="52"/>
        <v>1</v>
      </c>
      <c r="BF210" s="45" t="s">
        <v>1407</v>
      </c>
      <c r="BG210" s="45" t="s">
        <v>1393</v>
      </c>
    </row>
    <row r="211" spans="47:59" x14ac:dyDescent="0.35">
      <c r="AU211" s="47" t="s">
        <v>951</v>
      </c>
      <c r="AV211" s="47"/>
      <c r="BA211" s="45" t="s">
        <v>400</v>
      </c>
      <c r="BB211" s="45" t="s">
        <v>1400</v>
      </c>
      <c r="BC211" s="45" t="str">
        <f t="shared" si="53"/>
        <v>DSC_LDQ_File</v>
      </c>
      <c r="BD211" s="45" t="s">
        <v>1400</v>
      </c>
      <c r="BE211" s="45" t="b">
        <f t="shared" si="52"/>
        <v>1</v>
      </c>
      <c r="BF211" s="45" t="s">
        <v>1414</v>
      </c>
      <c r="BG211" s="45" t="s">
        <v>1400</v>
      </c>
    </row>
    <row r="212" spans="47:59" x14ac:dyDescent="0.35">
      <c r="AU212" s="47" t="s">
        <v>964</v>
      </c>
      <c r="AV212" s="47"/>
      <c r="BA212" s="45" t="s">
        <v>402</v>
      </c>
      <c r="BB212" s="45" t="s">
        <v>1407</v>
      </c>
      <c r="BC212" s="45" t="str">
        <f t="shared" si="53"/>
        <v>DSC_LDQ_Kit</v>
      </c>
      <c r="BD212" s="45" t="s">
        <v>1407</v>
      </c>
      <c r="BE212" s="45" t="b">
        <f t="shared" si="52"/>
        <v>1</v>
      </c>
      <c r="BF212" s="45" t="s">
        <v>1421</v>
      </c>
      <c r="BG212" s="45" t="s">
        <v>1407</v>
      </c>
    </row>
    <row r="213" spans="47:59" x14ac:dyDescent="0.35">
      <c r="AU213" s="47" t="s">
        <v>976</v>
      </c>
      <c r="AV213" s="47"/>
      <c r="BA213" s="45" t="s">
        <v>401</v>
      </c>
      <c r="BB213" s="45" t="s">
        <v>1414</v>
      </c>
      <c r="BC213" s="45" t="str">
        <f t="shared" si="53"/>
        <v>DSC_LDQ_Instrument</v>
      </c>
      <c r="BD213" s="45" t="s">
        <v>1414</v>
      </c>
      <c r="BE213" s="45" t="b">
        <f t="shared" si="52"/>
        <v>1</v>
      </c>
      <c r="BF213" s="45" t="s">
        <v>1428</v>
      </c>
      <c r="BG213" s="45" t="s">
        <v>1414</v>
      </c>
    </row>
    <row r="214" spans="47:59" x14ac:dyDescent="0.35">
      <c r="AU214" s="47" t="s">
        <v>991</v>
      </c>
      <c r="AV214" s="47"/>
      <c r="BA214" s="45" t="s">
        <v>403</v>
      </c>
      <c r="BB214" s="45" t="s">
        <v>1421</v>
      </c>
      <c r="BC214" s="45" t="str">
        <f t="shared" si="53"/>
        <v>DSC_LDQ_Dilution_factor</v>
      </c>
      <c r="BD214" s="45" t="s">
        <v>1421</v>
      </c>
      <c r="BE214" s="45" t="b">
        <f t="shared" si="52"/>
        <v>1</v>
      </c>
      <c r="BF214" s="45" t="s">
        <v>1435</v>
      </c>
      <c r="BG214" s="45" t="s">
        <v>1421</v>
      </c>
    </row>
    <row r="215" spans="47:59" x14ac:dyDescent="0.35">
      <c r="AU215" s="47" t="s">
        <v>1004</v>
      </c>
      <c r="AV215" s="47"/>
      <c r="BA215" s="45" t="s">
        <v>836</v>
      </c>
      <c r="BB215" s="45" t="s">
        <v>1428</v>
      </c>
      <c r="BC215" s="45" t="str">
        <f t="shared" si="53"/>
        <v>DSC_LDQ_Volume_uL</v>
      </c>
      <c r="BD215" s="45" t="s">
        <v>1428</v>
      </c>
      <c r="BE215" s="45" t="b">
        <f t="shared" si="52"/>
        <v>1</v>
      </c>
      <c r="BF215" s="45" t="s">
        <v>1442</v>
      </c>
      <c r="BG215" s="45" t="s">
        <v>1428</v>
      </c>
    </row>
    <row r="216" spans="47:59" x14ac:dyDescent="0.35">
      <c r="AU216" s="47" t="s">
        <v>1017</v>
      </c>
      <c r="AV216" s="47"/>
      <c r="BA216" s="45" t="s">
        <v>405</v>
      </c>
      <c r="BB216" s="45" t="s">
        <v>1435</v>
      </c>
      <c r="BC216" s="45" t="str">
        <f t="shared" si="53"/>
        <v>DSC_LDQ_Reps</v>
      </c>
      <c r="BD216" s="45" t="s">
        <v>1435</v>
      </c>
      <c r="BE216" s="45" t="b">
        <f t="shared" si="52"/>
        <v>1</v>
      </c>
      <c r="BF216" s="45" t="s">
        <v>1449</v>
      </c>
      <c r="BG216" s="45" t="s">
        <v>1435</v>
      </c>
    </row>
    <row r="217" spans="47:59" x14ac:dyDescent="0.35">
      <c r="AU217" s="47" t="s">
        <v>1027</v>
      </c>
      <c r="AV217" s="47"/>
      <c r="BA217" s="45" t="s">
        <v>866</v>
      </c>
      <c r="BB217" s="45" t="s">
        <v>1442</v>
      </c>
      <c r="BC217" s="45" t="str">
        <f t="shared" si="53"/>
        <v>DSC_LDQ_Reads_perRep</v>
      </c>
      <c r="BD217" s="45" t="s">
        <v>1442</v>
      </c>
      <c r="BE217" s="45" t="b">
        <f t="shared" si="52"/>
        <v>1</v>
      </c>
      <c r="BF217" s="45" t="s">
        <v>1456</v>
      </c>
      <c r="BG217" s="45" t="s">
        <v>1442</v>
      </c>
    </row>
    <row r="218" spans="47:59" x14ac:dyDescent="0.35">
      <c r="AU218" s="47" t="s">
        <v>1037</v>
      </c>
      <c r="AV218" s="47"/>
      <c r="BA218" s="45" t="s">
        <v>883</v>
      </c>
      <c r="BB218" s="45" t="s">
        <v>1449</v>
      </c>
      <c r="BC218" s="45" t="str">
        <f t="shared" si="53"/>
        <v>DSC_LDQ_nguL_AVG</v>
      </c>
      <c r="BD218" s="45" t="s">
        <v>1449</v>
      </c>
      <c r="BE218" s="45" t="b">
        <f t="shared" si="52"/>
        <v>1</v>
      </c>
      <c r="BF218" s="45" t="s">
        <v>1463</v>
      </c>
      <c r="BG218" s="45" t="s">
        <v>1449</v>
      </c>
    </row>
    <row r="219" spans="47:59" x14ac:dyDescent="0.35">
      <c r="AU219" s="47" t="s">
        <v>1048</v>
      </c>
      <c r="AV219" s="47"/>
      <c r="BA219" s="45" t="s">
        <v>898</v>
      </c>
      <c r="BB219" s="45" t="s">
        <v>1456</v>
      </c>
      <c r="BC219" s="45" t="str">
        <f t="shared" si="53"/>
        <v>DSC_LDQ_nguL_MIN</v>
      </c>
      <c r="BD219" s="45" t="s">
        <v>1456</v>
      </c>
      <c r="BE219" s="45" t="b">
        <f t="shared" si="52"/>
        <v>1</v>
      </c>
      <c r="BF219" s="45" t="s">
        <v>1469</v>
      </c>
      <c r="BG219" s="45" t="s">
        <v>1456</v>
      </c>
    </row>
    <row r="220" spans="47:59" x14ac:dyDescent="0.35">
      <c r="AU220" s="47" t="s">
        <v>1059</v>
      </c>
      <c r="AV220" s="47"/>
      <c r="BA220" s="45" t="s">
        <v>913</v>
      </c>
      <c r="BB220" s="45" t="s">
        <v>1463</v>
      </c>
      <c r="BC220" s="45" t="str">
        <f t="shared" si="53"/>
        <v>DSC_LDQ_nguL_MAX</v>
      </c>
      <c r="BD220" s="45" t="s">
        <v>1463</v>
      </c>
      <c r="BE220" s="45" t="b">
        <f t="shared" si="52"/>
        <v>1</v>
      </c>
      <c r="BF220" s="45" t="s">
        <v>1476</v>
      </c>
      <c r="BG220" s="45" t="s">
        <v>1463</v>
      </c>
    </row>
    <row r="221" spans="47:59" x14ac:dyDescent="0.35">
      <c r="AU221" s="47" t="s">
        <v>1070</v>
      </c>
      <c r="AV221" s="47"/>
      <c r="BA221" s="45" t="s">
        <v>928</v>
      </c>
      <c r="BB221" s="45" t="s">
        <v>1469</v>
      </c>
      <c r="BC221" s="45" t="str">
        <f t="shared" si="53"/>
        <v>DSC_LDQ_nguL_MEDIAN</v>
      </c>
      <c r="BD221" s="45" t="s">
        <v>1469</v>
      </c>
      <c r="BE221" s="45" t="b">
        <f t="shared" si="52"/>
        <v>1</v>
      </c>
      <c r="BF221" s="45" t="s">
        <v>1482</v>
      </c>
      <c r="BG221" s="45" t="s">
        <v>1469</v>
      </c>
    </row>
    <row r="222" spans="47:59" x14ac:dyDescent="0.35">
      <c r="AU222" s="47" t="s">
        <v>1081</v>
      </c>
      <c r="AV222" s="47"/>
      <c r="BA222" s="45" t="s">
        <v>947</v>
      </c>
      <c r="BB222" s="45" t="s">
        <v>1476</v>
      </c>
      <c r="BC222" s="45" t="str">
        <f t="shared" si="53"/>
        <v>DSC_LDQ_nguL_CV</v>
      </c>
      <c r="BD222" s="45" t="s">
        <v>1476</v>
      </c>
      <c r="BE222" s="45" t="b">
        <f t="shared" si="52"/>
        <v>1</v>
      </c>
      <c r="BF222" s="45" t="s">
        <v>1488</v>
      </c>
      <c r="BG222" s="45" t="s">
        <v>1476</v>
      </c>
    </row>
    <row r="223" spans="47:59" x14ac:dyDescent="0.35">
      <c r="AU223" s="47" t="s">
        <v>1092</v>
      </c>
      <c r="AV223" s="47"/>
      <c r="BA223" s="45" t="s">
        <v>1188</v>
      </c>
      <c r="BB223" s="45" t="s">
        <v>1482</v>
      </c>
      <c r="BC223" s="45" t="str">
        <f t="shared" si="53"/>
        <v>DSC_LDQ_adj_ng_AVG</v>
      </c>
      <c r="BD223" s="45" t="s">
        <v>1482</v>
      </c>
      <c r="BE223" s="45" t="b">
        <f t="shared" si="52"/>
        <v>1</v>
      </c>
      <c r="BF223" s="45" t="s">
        <v>1494</v>
      </c>
      <c r="BG223" s="45" t="s">
        <v>1482</v>
      </c>
    </row>
    <row r="224" spans="47:59" x14ac:dyDescent="0.35">
      <c r="AU224" s="47" t="s">
        <v>1104</v>
      </c>
      <c r="AV224" s="47"/>
      <c r="BA224" s="45" t="s">
        <v>1197</v>
      </c>
      <c r="BB224" s="45" t="s">
        <v>1488</v>
      </c>
      <c r="BC224" s="45" t="str">
        <f t="shared" si="53"/>
        <v>DSC_LDQ_adj_ng_MIN</v>
      </c>
      <c r="BD224" s="45" t="s">
        <v>1488</v>
      </c>
      <c r="BE224" s="45" t="b">
        <f t="shared" si="52"/>
        <v>1</v>
      </c>
      <c r="BF224" s="45" t="s">
        <v>1500</v>
      </c>
      <c r="BG224" s="45" t="s">
        <v>1488</v>
      </c>
    </row>
    <row r="225" spans="47:59" x14ac:dyDescent="0.35">
      <c r="AU225" s="47" t="s">
        <v>1117</v>
      </c>
      <c r="AV225" s="47"/>
      <c r="BA225" s="45" t="s">
        <v>1207</v>
      </c>
      <c r="BB225" s="45" t="s">
        <v>1494</v>
      </c>
      <c r="BC225" s="45" t="str">
        <f t="shared" si="53"/>
        <v>DSC_LDQ_adj_ng_MAX</v>
      </c>
      <c r="BD225" s="45" t="s">
        <v>1494</v>
      </c>
      <c r="BE225" s="45" t="b">
        <f t="shared" si="52"/>
        <v>1</v>
      </c>
      <c r="BF225" s="45" t="s">
        <v>1506</v>
      </c>
      <c r="BG225" s="45" t="s">
        <v>1494</v>
      </c>
    </row>
    <row r="226" spans="47:59" x14ac:dyDescent="0.35">
      <c r="AU226" s="47" t="s">
        <v>1129</v>
      </c>
      <c r="AV226" s="47"/>
      <c r="BA226" s="45" t="s">
        <v>1217</v>
      </c>
      <c r="BB226" s="45" t="s">
        <v>1500</v>
      </c>
      <c r="BC226" s="45" t="str">
        <f t="shared" si="53"/>
        <v>DSC_LDQ_adj_ng_MEDIAN</v>
      </c>
      <c r="BD226" s="45" t="s">
        <v>1500</v>
      </c>
      <c r="BE226" s="45" t="b">
        <f t="shared" si="52"/>
        <v>1</v>
      </c>
      <c r="BF226" s="45" t="s">
        <v>1901</v>
      </c>
      <c r="BG226" s="45" t="s">
        <v>1500</v>
      </c>
    </row>
    <row r="227" spans="47:59" x14ac:dyDescent="0.35">
      <c r="AU227" s="47" t="s">
        <v>1139</v>
      </c>
      <c r="AV227" s="47"/>
      <c r="BA227" s="45" t="s">
        <v>1225</v>
      </c>
      <c r="BB227" s="45" t="s">
        <v>1506</v>
      </c>
      <c r="BC227" s="45" t="str">
        <f t="shared" si="53"/>
        <v>DSC_LDQ_adj_ng_CV</v>
      </c>
      <c r="BD227" s="45" t="s">
        <v>1506</v>
      </c>
      <c r="BE227" s="45" t="b">
        <f t="shared" si="52"/>
        <v>1</v>
      </c>
      <c r="BF227" s="45" t="s">
        <v>1902</v>
      </c>
      <c r="BG227" s="45" t="s">
        <v>1506</v>
      </c>
    </row>
    <row r="228" spans="47:59" x14ac:dyDescent="0.35">
      <c r="AU228" s="47" t="s">
        <v>1150</v>
      </c>
      <c r="AV228" s="47"/>
      <c r="BA228" s="45" t="s">
        <v>1023</v>
      </c>
      <c r="BB228" s="45" t="s">
        <v>1901</v>
      </c>
      <c r="BC228" s="45" t="str">
        <f>AZ$4&amp;"_"&amp;AZ$20&amp;"_"&amp;BA228</f>
        <v>DSC_LDCal_adj_nguL_AVG</v>
      </c>
      <c r="BD228" s="45" t="s">
        <v>1901</v>
      </c>
      <c r="BE228" s="45" t="b">
        <f t="shared" si="52"/>
        <v>1</v>
      </c>
      <c r="BF228" s="45" t="s">
        <v>1903</v>
      </c>
      <c r="BG228" s="45" t="s">
        <v>1901</v>
      </c>
    </row>
    <row r="229" spans="47:59" x14ac:dyDescent="0.35">
      <c r="AU229" s="47" t="s">
        <v>1161</v>
      </c>
      <c r="AV229" s="47"/>
      <c r="BA229" s="45" t="s">
        <v>1033</v>
      </c>
      <c r="BB229" s="45" t="s">
        <v>1902</v>
      </c>
      <c r="BC229" s="45" t="str">
        <f t="shared" ref="BC229:BC247" si="54">AZ$4&amp;"_"&amp;AZ$20&amp;"_"&amp;BA229</f>
        <v>DSC_LDCal_adj_nguL_MIN</v>
      </c>
      <c r="BD229" s="45" t="s">
        <v>1902</v>
      </c>
      <c r="BE229" s="45" t="b">
        <f t="shared" si="52"/>
        <v>1</v>
      </c>
      <c r="BF229" s="45" t="s">
        <v>1904</v>
      </c>
      <c r="BG229" s="45" t="s">
        <v>1902</v>
      </c>
    </row>
    <row r="230" spans="47:59" x14ac:dyDescent="0.35">
      <c r="AU230" s="47" t="s">
        <v>1171</v>
      </c>
      <c r="AV230" s="47"/>
      <c r="BA230" s="45" t="s">
        <v>1043</v>
      </c>
      <c r="BB230" s="45" t="s">
        <v>1903</v>
      </c>
      <c r="BC230" s="45" t="str">
        <f t="shared" si="54"/>
        <v>DSC_LDCal_adj_nguL_MAX</v>
      </c>
      <c r="BD230" s="45" t="s">
        <v>1903</v>
      </c>
      <c r="BE230" s="45" t="b">
        <f t="shared" si="52"/>
        <v>1</v>
      </c>
      <c r="BF230" s="45" t="s">
        <v>1905</v>
      </c>
      <c r="BG230" s="45" t="s">
        <v>1903</v>
      </c>
    </row>
    <row r="231" spans="47:59" x14ac:dyDescent="0.35">
      <c r="AU231" s="47" t="s">
        <v>1182</v>
      </c>
      <c r="AV231" s="47"/>
      <c r="BA231" s="45" t="s">
        <v>1055</v>
      </c>
      <c r="BB231" s="45" t="s">
        <v>1904</v>
      </c>
      <c r="BC231" s="45" t="str">
        <f t="shared" si="54"/>
        <v>DSC_LDCal_adj_nguL_MEDIAN</v>
      </c>
      <c r="BD231" s="45" t="s">
        <v>1904</v>
      </c>
      <c r="BE231" s="45" t="b">
        <f t="shared" si="52"/>
        <v>1</v>
      </c>
      <c r="BF231" s="45" t="s">
        <v>1906</v>
      </c>
      <c r="BG231" s="45" t="s">
        <v>1904</v>
      </c>
    </row>
    <row r="232" spans="47:59" x14ac:dyDescent="0.35">
      <c r="AU232" s="47" t="s">
        <v>1192</v>
      </c>
      <c r="AV232" s="47"/>
      <c r="BA232" s="45" t="s">
        <v>1066</v>
      </c>
      <c r="BB232" s="45" t="s">
        <v>1905</v>
      </c>
      <c r="BC232" s="45" t="str">
        <f t="shared" si="54"/>
        <v>DSC_LDCal_adj_nguL_CV</v>
      </c>
      <c r="BD232" s="45" t="s">
        <v>1905</v>
      </c>
      <c r="BE232" s="45" t="b">
        <f t="shared" si="52"/>
        <v>1</v>
      </c>
      <c r="BF232" s="45" t="s">
        <v>1907</v>
      </c>
      <c r="BG232" s="45" t="s">
        <v>1905</v>
      </c>
    </row>
    <row r="233" spans="47:59" x14ac:dyDescent="0.35">
      <c r="AU233" s="47" t="s">
        <v>1201</v>
      </c>
      <c r="AV233" s="47"/>
      <c r="BA233" s="45" t="s">
        <v>1544</v>
      </c>
      <c r="BB233" s="45" t="s">
        <v>1906</v>
      </c>
      <c r="BC233" s="45" t="str">
        <f t="shared" si="54"/>
        <v>DSC_LDCal_uL_remaining_Dil_postQ_AVG</v>
      </c>
      <c r="BD233" s="45" t="s">
        <v>1906</v>
      </c>
      <c r="BE233" s="45" t="b">
        <f t="shared" si="52"/>
        <v>1</v>
      </c>
      <c r="BF233" s="45" t="s">
        <v>1908</v>
      </c>
      <c r="BG233" s="45" t="s">
        <v>1906</v>
      </c>
    </row>
    <row r="234" spans="47:59" x14ac:dyDescent="0.35">
      <c r="AU234" s="47" t="s">
        <v>1211</v>
      </c>
      <c r="AV234" s="47"/>
      <c r="BA234" s="45" t="s">
        <v>1552</v>
      </c>
      <c r="BB234" s="45" t="s">
        <v>1907</v>
      </c>
      <c r="BC234" s="45" t="str">
        <f t="shared" si="54"/>
        <v>DSC_LDCal_uL_remaining_Dil_postQ_MIN</v>
      </c>
      <c r="BD234" s="45" t="s">
        <v>1907</v>
      </c>
      <c r="BE234" s="45" t="b">
        <f t="shared" si="52"/>
        <v>1</v>
      </c>
      <c r="BF234" s="45" t="s">
        <v>1909</v>
      </c>
      <c r="BG234" s="45" t="s">
        <v>1907</v>
      </c>
    </row>
    <row r="235" spans="47:59" x14ac:dyDescent="0.35">
      <c r="AU235" s="47" t="s">
        <v>1221</v>
      </c>
      <c r="AV235" s="47"/>
      <c r="BA235" s="45" t="s">
        <v>1560</v>
      </c>
      <c r="BB235" s="45" t="s">
        <v>1908</v>
      </c>
      <c r="BC235" s="45" t="str">
        <f t="shared" si="54"/>
        <v>DSC_LDCal_uL_remaining_Dil_postQ_MAX</v>
      </c>
      <c r="BD235" s="45" t="s">
        <v>1908</v>
      </c>
      <c r="BE235" s="45" t="b">
        <f t="shared" si="52"/>
        <v>1</v>
      </c>
      <c r="BF235" s="45" t="s">
        <v>1910</v>
      </c>
      <c r="BG235" s="45" t="s">
        <v>1908</v>
      </c>
    </row>
    <row r="236" spans="47:59" x14ac:dyDescent="0.35">
      <c r="AU236" s="47" t="s">
        <v>1229</v>
      </c>
      <c r="AV236" s="47"/>
      <c r="BA236" s="45" t="s">
        <v>1568</v>
      </c>
      <c r="BB236" s="45" t="s">
        <v>1909</v>
      </c>
      <c r="BC236" s="45" t="str">
        <f t="shared" si="54"/>
        <v>DSC_LDCal_uL_remaining_Dil_postQ_MEDIAN</v>
      </c>
      <c r="BD236" s="45" t="s">
        <v>1909</v>
      </c>
      <c r="BE236" s="45" t="b">
        <f t="shared" si="52"/>
        <v>1</v>
      </c>
      <c r="BF236" s="45" t="s">
        <v>1911</v>
      </c>
      <c r="BG236" s="45" t="s">
        <v>1909</v>
      </c>
    </row>
    <row r="237" spans="47:59" x14ac:dyDescent="0.35">
      <c r="AU237" s="47" t="s">
        <v>1239</v>
      </c>
      <c r="AV237" s="47"/>
      <c r="BA237" s="45" t="s">
        <v>1575</v>
      </c>
      <c r="BB237" s="45" t="s">
        <v>1910</v>
      </c>
      <c r="BC237" s="45" t="str">
        <f t="shared" si="54"/>
        <v>DSC_LDCal_uL_remaining_Dil_postQ_CV</v>
      </c>
      <c r="BD237" s="45" t="s">
        <v>1910</v>
      </c>
      <c r="BE237" s="45" t="b">
        <f t="shared" si="52"/>
        <v>1</v>
      </c>
      <c r="BF237" s="45" t="s">
        <v>1912</v>
      </c>
      <c r="BG237" s="45" t="s">
        <v>1910</v>
      </c>
    </row>
    <row r="238" spans="47:59" x14ac:dyDescent="0.35">
      <c r="AU238" s="47" t="s">
        <v>1248</v>
      </c>
      <c r="AV238" s="47"/>
      <c r="BA238" s="45" t="s">
        <v>1135</v>
      </c>
      <c r="BB238" s="45" t="s">
        <v>1911</v>
      </c>
      <c r="BC238" s="45" t="str">
        <f t="shared" si="54"/>
        <v>DSC_LDCal_nM_AVG</v>
      </c>
      <c r="BD238" s="45" t="s">
        <v>1911</v>
      </c>
      <c r="BE238" s="45" t="b">
        <f t="shared" si="52"/>
        <v>1</v>
      </c>
      <c r="BF238" s="45" t="s">
        <v>1913</v>
      </c>
      <c r="BG238" s="45" t="s">
        <v>1911</v>
      </c>
    </row>
    <row r="239" spans="47:59" x14ac:dyDescent="0.35">
      <c r="AU239" s="47" t="s">
        <v>1258</v>
      </c>
      <c r="AV239" s="47"/>
      <c r="BA239" s="45" t="s">
        <v>1146</v>
      </c>
      <c r="BB239" s="45" t="s">
        <v>1912</v>
      </c>
      <c r="BC239" s="45" t="str">
        <f t="shared" si="54"/>
        <v>DSC_LDCal_nM_MIN</v>
      </c>
      <c r="BD239" s="45" t="s">
        <v>1912</v>
      </c>
      <c r="BE239" s="45" t="b">
        <f t="shared" si="52"/>
        <v>1</v>
      </c>
      <c r="BF239" s="45" t="s">
        <v>1914</v>
      </c>
      <c r="BG239" s="45" t="s">
        <v>1912</v>
      </c>
    </row>
    <row r="240" spans="47:59" x14ac:dyDescent="0.35">
      <c r="AU240" s="47" t="s">
        <v>1267</v>
      </c>
      <c r="AV240" s="47"/>
      <c r="BA240" s="45" t="s">
        <v>1157</v>
      </c>
      <c r="BB240" s="45" t="s">
        <v>1913</v>
      </c>
      <c r="BC240" s="45" t="str">
        <f t="shared" si="54"/>
        <v>DSC_LDCal_nM_MAX</v>
      </c>
      <c r="BD240" s="45" t="s">
        <v>1913</v>
      </c>
      <c r="BE240" s="45" t="b">
        <f t="shared" si="52"/>
        <v>1</v>
      </c>
      <c r="BF240" s="45" t="s">
        <v>1915</v>
      </c>
      <c r="BG240" s="45" t="s">
        <v>1913</v>
      </c>
    </row>
    <row r="241" spans="47:59" x14ac:dyDescent="0.35">
      <c r="AU241" s="47" t="s">
        <v>1277</v>
      </c>
      <c r="AV241" s="47"/>
      <c r="BA241" s="45" t="s">
        <v>1167</v>
      </c>
      <c r="BB241" s="45" t="s">
        <v>1914</v>
      </c>
      <c r="BC241" s="45" t="str">
        <f t="shared" si="54"/>
        <v>DSC_LDCal_nM_MEDIAN</v>
      </c>
      <c r="BD241" s="45" t="s">
        <v>1914</v>
      </c>
      <c r="BE241" s="45" t="b">
        <f t="shared" si="52"/>
        <v>1</v>
      </c>
      <c r="BF241" s="45" t="s">
        <v>1916</v>
      </c>
      <c r="BG241" s="45" t="s">
        <v>1914</v>
      </c>
    </row>
    <row r="242" spans="47:59" x14ac:dyDescent="0.35">
      <c r="AU242" s="47" t="s">
        <v>1288</v>
      </c>
      <c r="AV242" s="47"/>
      <c r="BA242" s="45" t="s">
        <v>1178</v>
      </c>
      <c r="BB242" s="45" t="s">
        <v>1915</v>
      </c>
      <c r="BC242" s="45" t="str">
        <f t="shared" si="54"/>
        <v>DSC_LDCal_nM_CV</v>
      </c>
      <c r="BD242" s="45" t="s">
        <v>1915</v>
      </c>
      <c r="BE242" s="45" t="b">
        <f t="shared" si="52"/>
        <v>1</v>
      </c>
      <c r="BF242" s="45" t="s">
        <v>1917</v>
      </c>
      <c r="BG242" s="45" t="s">
        <v>1915</v>
      </c>
    </row>
    <row r="243" spans="47:59" x14ac:dyDescent="0.35">
      <c r="AU243" s="47" t="s">
        <v>1296</v>
      </c>
      <c r="AV243" s="47"/>
      <c r="BA243" s="45" t="s">
        <v>1188</v>
      </c>
      <c r="BB243" s="45" t="s">
        <v>1916</v>
      </c>
      <c r="BC243" s="45" t="str">
        <f t="shared" si="54"/>
        <v>DSC_LDCal_adj_ng_AVG</v>
      </c>
      <c r="BD243" s="45" t="s">
        <v>1916</v>
      </c>
      <c r="BE243" s="45" t="b">
        <f t="shared" si="52"/>
        <v>1</v>
      </c>
      <c r="BF243" s="45" t="s">
        <v>1918</v>
      </c>
      <c r="BG243" s="45" t="s">
        <v>1916</v>
      </c>
    </row>
    <row r="244" spans="47:59" x14ac:dyDescent="0.35">
      <c r="AU244" s="47" t="s">
        <v>1311</v>
      </c>
      <c r="AV244" s="47"/>
      <c r="BA244" s="45" t="s">
        <v>1197</v>
      </c>
      <c r="BB244" s="45" t="s">
        <v>1917</v>
      </c>
      <c r="BC244" s="45" t="str">
        <f t="shared" si="54"/>
        <v>DSC_LDCal_adj_ng_MIN</v>
      </c>
      <c r="BD244" s="45" t="s">
        <v>1917</v>
      </c>
      <c r="BE244" s="45" t="b">
        <f t="shared" si="52"/>
        <v>1</v>
      </c>
      <c r="BF244" s="45" t="s">
        <v>1919</v>
      </c>
      <c r="BG244" s="45" t="s">
        <v>1917</v>
      </c>
    </row>
    <row r="245" spans="47:59" x14ac:dyDescent="0.35">
      <c r="AU245" s="47" t="s">
        <v>1319</v>
      </c>
      <c r="AV245" s="47"/>
      <c r="BA245" s="45" t="s">
        <v>1207</v>
      </c>
      <c r="BB245" s="45" t="s">
        <v>1918</v>
      </c>
      <c r="BC245" s="45" t="str">
        <f t="shared" si="54"/>
        <v>DSC_LDCal_adj_ng_MAX</v>
      </c>
      <c r="BD245" s="45" t="s">
        <v>1918</v>
      </c>
      <c r="BE245" s="45" t="b">
        <f t="shared" si="52"/>
        <v>1</v>
      </c>
      <c r="BF245" s="45" t="s">
        <v>1920</v>
      </c>
      <c r="BG245" s="45" t="s">
        <v>1918</v>
      </c>
    </row>
    <row r="246" spans="47:59" x14ac:dyDescent="0.35">
      <c r="AU246" s="47" t="s">
        <v>1326</v>
      </c>
      <c r="AV246" s="47"/>
      <c r="BA246" s="45" t="s">
        <v>1217</v>
      </c>
      <c r="BB246" s="45" t="s">
        <v>1919</v>
      </c>
      <c r="BC246" s="45" t="str">
        <f t="shared" si="54"/>
        <v>DSC_LDCal_adj_ng_MEDIAN</v>
      </c>
      <c r="BD246" s="45" t="s">
        <v>1919</v>
      </c>
      <c r="BE246" s="45" t="b">
        <f t="shared" si="52"/>
        <v>1</v>
      </c>
      <c r="BF246" s="45" t="s">
        <v>1626</v>
      </c>
      <c r="BG246" s="45" t="s">
        <v>1919</v>
      </c>
    </row>
    <row r="247" spans="47:59" x14ac:dyDescent="0.35">
      <c r="AU247" s="47" t="s">
        <v>1333</v>
      </c>
      <c r="AV247" s="47"/>
      <c r="BA247" s="45" t="s">
        <v>1225</v>
      </c>
      <c r="BB247" s="45" t="s">
        <v>1920</v>
      </c>
      <c r="BC247" s="45" t="str">
        <f t="shared" si="54"/>
        <v>DSC_LDCal_adj_ng_CV</v>
      </c>
      <c r="BD247" s="45" t="s">
        <v>1920</v>
      </c>
      <c r="BE247" s="45" t="b">
        <f t="shared" si="52"/>
        <v>1</v>
      </c>
      <c r="BF247" s="45" t="s">
        <v>1630</v>
      </c>
      <c r="BG247" s="45" t="s">
        <v>1920</v>
      </c>
    </row>
    <row r="248" spans="47:59" x14ac:dyDescent="0.35">
      <c r="AU248" s="47" t="s">
        <v>1340</v>
      </c>
      <c r="AV248" s="47"/>
      <c r="BA248" s="45" t="s">
        <v>396</v>
      </c>
      <c r="BB248" s="45" t="s">
        <v>1626</v>
      </c>
      <c r="BC248" s="45" t="str">
        <f t="shared" ref="BC248:BC281" si="55">AZ$4&amp;"_"&amp;AZ$14&amp;"_"&amp;BA248</f>
        <v>DSC_LST_Tech</v>
      </c>
      <c r="BD248" s="45" t="s">
        <v>1626</v>
      </c>
      <c r="BE248" s="45" t="b">
        <f t="shared" si="52"/>
        <v>1</v>
      </c>
      <c r="BF248" s="45" t="s">
        <v>1634</v>
      </c>
      <c r="BG248" s="45" t="s">
        <v>1626</v>
      </c>
    </row>
    <row r="249" spans="47:59" x14ac:dyDescent="0.35">
      <c r="AU249" s="47" t="s">
        <v>1347</v>
      </c>
      <c r="AV249" s="47"/>
      <c r="BA249" s="45" t="s">
        <v>395</v>
      </c>
      <c r="BB249" s="45" t="s">
        <v>1630</v>
      </c>
      <c r="BC249" s="45" t="str">
        <f t="shared" si="55"/>
        <v>DSC_LST_Date</v>
      </c>
      <c r="BD249" s="45" t="s">
        <v>1630</v>
      </c>
      <c r="BE249" s="45" t="b">
        <f t="shared" si="52"/>
        <v>1</v>
      </c>
      <c r="BF249" s="45" t="s">
        <v>1638</v>
      </c>
      <c r="BG249" s="45" t="s">
        <v>1630</v>
      </c>
    </row>
    <row r="250" spans="47:59" x14ac:dyDescent="0.35">
      <c r="AU250" s="47" t="s">
        <v>1354</v>
      </c>
      <c r="AV250" s="47"/>
      <c r="BA250" s="45" t="s">
        <v>400</v>
      </c>
      <c r="BB250" s="45" t="s">
        <v>1634</v>
      </c>
      <c r="BC250" s="45" t="str">
        <f t="shared" si="55"/>
        <v>DSC_LST_File</v>
      </c>
      <c r="BD250" s="45" t="s">
        <v>1634</v>
      </c>
      <c r="BE250" s="45" t="b">
        <f t="shared" si="52"/>
        <v>1</v>
      </c>
      <c r="BF250" s="45" t="s">
        <v>1642</v>
      </c>
      <c r="BG250" s="45" t="s">
        <v>1634</v>
      </c>
    </row>
    <row r="251" spans="47:59" x14ac:dyDescent="0.35">
      <c r="AU251" s="47" t="s">
        <v>1360</v>
      </c>
      <c r="AV251" s="47"/>
      <c r="BA251" s="45" t="s">
        <v>403</v>
      </c>
      <c r="BB251" s="45" t="s">
        <v>1638</v>
      </c>
      <c r="BC251" s="45" t="str">
        <f t="shared" si="55"/>
        <v>DSC_LST_Dilution_factor</v>
      </c>
      <c r="BD251" s="45" t="s">
        <v>1638</v>
      </c>
      <c r="BE251" s="45" t="b">
        <f t="shared" si="52"/>
        <v>1</v>
      </c>
      <c r="BF251" s="45" t="s">
        <v>1646</v>
      </c>
      <c r="BG251" s="45" t="s">
        <v>1638</v>
      </c>
    </row>
    <row r="252" spans="47:59" x14ac:dyDescent="0.35">
      <c r="AU252" s="47" t="s">
        <v>1368</v>
      </c>
      <c r="AV252" s="47"/>
      <c r="BA252" s="45" t="s">
        <v>402</v>
      </c>
      <c r="BB252" s="45" t="s">
        <v>1642</v>
      </c>
      <c r="BC252" s="45" t="str">
        <f t="shared" si="55"/>
        <v>DSC_LST_Kit</v>
      </c>
      <c r="BD252" s="45" t="s">
        <v>1642</v>
      </c>
      <c r="BE252" s="45" t="b">
        <f t="shared" si="52"/>
        <v>1</v>
      </c>
      <c r="BF252" s="45" t="s">
        <v>1650</v>
      </c>
      <c r="BG252" s="45" t="s">
        <v>1642</v>
      </c>
    </row>
    <row r="253" spans="47:59" x14ac:dyDescent="0.35">
      <c r="AU253" s="47" t="s">
        <v>1375</v>
      </c>
      <c r="AV253" s="47"/>
      <c r="BA253" s="45" t="s">
        <v>401</v>
      </c>
      <c r="BB253" s="45" t="s">
        <v>1646</v>
      </c>
      <c r="BC253" s="45" t="str">
        <f t="shared" si="55"/>
        <v>DSC_LST_Instrument</v>
      </c>
      <c r="BD253" s="45" t="s">
        <v>1646</v>
      </c>
      <c r="BE253" s="45" t="b">
        <f t="shared" si="52"/>
        <v>1</v>
      </c>
      <c r="BF253" s="45" t="s">
        <v>1654</v>
      </c>
      <c r="BG253" s="45" t="s">
        <v>1646</v>
      </c>
    </row>
    <row r="254" spans="47:59" x14ac:dyDescent="0.35">
      <c r="AU254" s="47" t="s">
        <v>1383</v>
      </c>
      <c r="AV254" s="47"/>
      <c r="BA254" s="45" t="s">
        <v>676</v>
      </c>
      <c r="BB254" s="45" t="s">
        <v>1650</v>
      </c>
      <c r="BC254" s="45" t="str">
        <f t="shared" si="55"/>
        <v>DSC_LST_From_bp</v>
      </c>
      <c r="BD254" s="45" t="s">
        <v>1650</v>
      </c>
      <c r="BE254" s="45" t="b">
        <f t="shared" si="52"/>
        <v>1</v>
      </c>
      <c r="BF254" s="45" t="s">
        <v>1659</v>
      </c>
      <c r="BG254" s="45" t="s">
        <v>1650</v>
      </c>
    </row>
    <row r="255" spans="47:59" x14ac:dyDescent="0.35">
      <c r="AU255" s="47" t="s">
        <v>1389</v>
      </c>
      <c r="AV255" s="47"/>
      <c r="BA255" s="45" t="s">
        <v>696</v>
      </c>
      <c r="BB255" s="45" t="s">
        <v>1654</v>
      </c>
      <c r="BC255" s="45" t="str">
        <f t="shared" si="55"/>
        <v>DSC_LST_To_bp</v>
      </c>
      <c r="BD255" s="45" t="s">
        <v>1654</v>
      </c>
      <c r="BE255" s="45" t="b">
        <f t="shared" si="52"/>
        <v>1</v>
      </c>
      <c r="BF255" s="45" t="s">
        <v>1665</v>
      </c>
      <c r="BG255" s="45" t="s">
        <v>1654</v>
      </c>
    </row>
    <row r="256" spans="47:59" x14ac:dyDescent="0.35">
      <c r="AU256" s="47" t="s">
        <v>1396</v>
      </c>
      <c r="AV256" s="47"/>
      <c r="BA256" s="45" t="s">
        <v>1658</v>
      </c>
      <c r="BB256" s="45" t="s">
        <v>1659</v>
      </c>
      <c r="BC256" s="45" t="str">
        <f t="shared" si="55"/>
        <v>DSC_LST_Average_Size_bp_AVG</v>
      </c>
      <c r="BD256" s="45" t="s">
        <v>1659</v>
      </c>
      <c r="BE256" s="45" t="b">
        <f t="shared" si="52"/>
        <v>1</v>
      </c>
      <c r="BF256" s="45" t="s">
        <v>1671</v>
      </c>
      <c r="BG256" s="45" t="s">
        <v>1659</v>
      </c>
    </row>
    <row r="257" spans="47:59" x14ac:dyDescent="0.35">
      <c r="AU257" s="47" t="s">
        <v>1403</v>
      </c>
      <c r="AV257" s="47"/>
      <c r="BA257" s="45" t="s">
        <v>1664</v>
      </c>
      <c r="BB257" s="45" t="s">
        <v>1665</v>
      </c>
      <c r="BC257" s="45" t="str">
        <f t="shared" si="55"/>
        <v>DSC_LST_Average_Size_bp_MIN</v>
      </c>
      <c r="BD257" s="45" t="s">
        <v>1665</v>
      </c>
      <c r="BE257" s="45" t="b">
        <f t="shared" si="52"/>
        <v>1</v>
      </c>
      <c r="BF257" s="45" t="s">
        <v>1677</v>
      </c>
      <c r="BG257" s="45" t="s">
        <v>1665</v>
      </c>
    </row>
    <row r="258" spans="47:59" x14ac:dyDescent="0.35">
      <c r="AU258" s="47" t="s">
        <v>1410</v>
      </c>
      <c r="AV258" s="47"/>
      <c r="BA258" s="45" t="s">
        <v>1670</v>
      </c>
      <c r="BB258" s="45" t="s">
        <v>1671</v>
      </c>
      <c r="BC258" s="45" t="str">
        <f t="shared" si="55"/>
        <v>DSC_LST_Average_Size_bp_MAX</v>
      </c>
      <c r="BD258" s="45" t="s">
        <v>1671</v>
      </c>
      <c r="BE258" s="45" t="b">
        <f t="shared" si="52"/>
        <v>1</v>
      </c>
      <c r="BF258" s="45" t="s">
        <v>1683</v>
      </c>
      <c r="BG258" s="45" t="s">
        <v>1671</v>
      </c>
    </row>
    <row r="259" spans="47:59" x14ac:dyDescent="0.35">
      <c r="AU259" s="47" t="s">
        <v>1417</v>
      </c>
      <c r="AV259" s="47"/>
      <c r="BA259" s="45" t="s">
        <v>1676</v>
      </c>
      <c r="BB259" s="45" t="s">
        <v>1677</v>
      </c>
      <c r="BC259" s="45" t="str">
        <f t="shared" si="55"/>
        <v>DSC_LST_Average_Size_bp_MEDIAN</v>
      </c>
      <c r="BD259" s="45" t="s">
        <v>1677</v>
      </c>
      <c r="BE259" s="45" t="b">
        <f t="shared" si="52"/>
        <v>1</v>
      </c>
      <c r="BF259" s="45" t="s">
        <v>1689</v>
      </c>
      <c r="BG259" s="45" t="s">
        <v>1677</v>
      </c>
    </row>
    <row r="260" spans="47:59" x14ac:dyDescent="0.35">
      <c r="AU260" s="47" t="s">
        <v>1424</v>
      </c>
      <c r="AV260" s="47"/>
      <c r="BA260" s="45" t="s">
        <v>1682</v>
      </c>
      <c r="BB260" s="45" t="s">
        <v>1683</v>
      </c>
      <c r="BC260" s="45" t="str">
        <f t="shared" si="55"/>
        <v>DSC_LST_Average_Size_bp_CV</v>
      </c>
      <c r="BD260" s="45" t="s">
        <v>1683</v>
      </c>
      <c r="BE260" s="45" t="b">
        <f t="shared" si="52"/>
        <v>1</v>
      </c>
      <c r="BF260" s="45" t="s">
        <v>1694</v>
      </c>
      <c r="BG260" s="45" t="s">
        <v>1683</v>
      </c>
    </row>
    <row r="261" spans="47:59" x14ac:dyDescent="0.35">
      <c r="AU261" s="47" t="s">
        <v>1431</v>
      </c>
      <c r="AV261" s="47"/>
      <c r="BA261" s="45" t="s">
        <v>1688</v>
      </c>
      <c r="BB261" s="45" t="s">
        <v>1689</v>
      </c>
      <c r="BC261" s="45" t="str">
        <f t="shared" si="55"/>
        <v>DSC_LST_Conc_pguL_AVG</v>
      </c>
      <c r="BD261" s="45" t="s">
        <v>1689</v>
      </c>
      <c r="BE261" s="45" t="b">
        <f t="shared" si="52"/>
        <v>1</v>
      </c>
      <c r="BF261" s="45" t="s">
        <v>1699</v>
      </c>
      <c r="BG261" s="45" t="s">
        <v>1689</v>
      </c>
    </row>
    <row r="262" spans="47:59" x14ac:dyDescent="0.35">
      <c r="AU262" s="47" t="s">
        <v>1438</v>
      </c>
      <c r="AV262" s="47"/>
      <c r="BA262" s="45" t="s">
        <v>1693</v>
      </c>
      <c r="BB262" s="45" t="s">
        <v>1694</v>
      </c>
      <c r="BC262" s="45" t="str">
        <f t="shared" si="55"/>
        <v>DSC_LST_Conc_pguL_MIN</v>
      </c>
      <c r="BD262" s="45" t="s">
        <v>1694</v>
      </c>
      <c r="BE262" s="45" t="b">
        <f t="shared" ref="BE262:BE325" si="56">BG262=BD262</f>
        <v>1</v>
      </c>
      <c r="BF262" s="45" t="s">
        <v>1704</v>
      </c>
      <c r="BG262" s="45" t="s">
        <v>1694</v>
      </c>
    </row>
    <row r="263" spans="47:59" x14ac:dyDescent="0.35">
      <c r="AU263" s="47" t="s">
        <v>1445</v>
      </c>
      <c r="AV263" s="47"/>
      <c r="BA263" s="45" t="s">
        <v>1698</v>
      </c>
      <c r="BB263" s="45" t="s">
        <v>1699</v>
      </c>
      <c r="BC263" s="45" t="str">
        <f t="shared" si="55"/>
        <v>DSC_LST_Conc_pguL_MAX</v>
      </c>
      <c r="BD263" s="45" t="s">
        <v>1699</v>
      </c>
      <c r="BE263" s="45" t="b">
        <f t="shared" si="56"/>
        <v>1</v>
      </c>
      <c r="BF263" s="45" t="s">
        <v>1709</v>
      </c>
      <c r="BG263" s="45" t="s">
        <v>1699</v>
      </c>
    </row>
    <row r="264" spans="47:59" x14ac:dyDescent="0.35">
      <c r="AU264" s="47" t="s">
        <v>1452</v>
      </c>
      <c r="AV264" s="47"/>
      <c r="BA264" s="45" t="s">
        <v>1703</v>
      </c>
      <c r="BB264" s="45" t="s">
        <v>1704</v>
      </c>
      <c r="BC264" s="45" t="str">
        <f t="shared" si="55"/>
        <v>DSC_LST_Conc_pguL_MEDIAN</v>
      </c>
      <c r="BD264" s="45" t="s">
        <v>1704</v>
      </c>
      <c r="BE264" s="45" t="b">
        <f t="shared" si="56"/>
        <v>1</v>
      </c>
      <c r="BF264" s="45" t="s">
        <v>1714</v>
      </c>
      <c r="BG264" s="45" t="s">
        <v>1704</v>
      </c>
    </row>
    <row r="265" spans="47:59" x14ac:dyDescent="0.35">
      <c r="AU265" s="47" t="s">
        <v>1459</v>
      </c>
      <c r="AV265" s="47"/>
      <c r="BA265" s="45" t="s">
        <v>1708</v>
      </c>
      <c r="BB265" s="45" t="s">
        <v>1709</v>
      </c>
      <c r="BC265" s="45" t="str">
        <f t="shared" si="55"/>
        <v>DSC_LST_Conc_pguL_CV</v>
      </c>
      <c r="BD265" s="45" t="s">
        <v>1709</v>
      </c>
      <c r="BE265" s="45" t="b">
        <f t="shared" si="56"/>
        <v>1</v>
      </c>
      <c r="BF265" s="45" t="s">
        <v>1719</v>
      </c>
      <c r="BG265" s="45" t="s">
        <v>1709</v>
      </c>
    </row>
    <row r="266" spans="47:59" x14ac:dyDescent="0.35">
      <c r="AU266" s="47" t="s">
        <v>1466</v>
      </c>
      <c r="AV266" s="47"/>
      <c r="BA266" s="45" t="s">
        <v>1713</v>
      </c>
      <c r="BB266" s="45" t="s">
        <v>1714</v>
      </c>
      <c r="BC266" s="45" t="str">
        <f t="shared" si="55"/>
        <v>DSC_LST_Region_Molarity_pmolL_AVG</v>
      </c>
      <c r="BD266" s="45" t="s">
        <v>1714</v>
      </c>
      <c r="BE266" s="45" t="b">
        <f t="shared" si="56"/>
        <v>1</v>
      </c>
      <c r="BF266" s="45" t="s">
        <v>1725</v>
      </c>
      <c r="BG266" s="45" t="s">
        <v>1714</v>
      </c>
    </row>
    <row r="267" spans="47:59" x14ac:dyDescent="0.35">
      <c r="AU267" s="47" t="s">
        <v>1471</v>
      </c>
      <c r="BA267" s="45" t="s">
        <v>1718</v>
      </c>
      <c r="BB267" s="45" t="s">
        <v>1719</v>
      </c>
      <c r="BC267" s="45" t="str">
        <f t="shared" si="55"/>
        <v>DSC_LST_Region_Molarity_pmolL_MIN</v>
      </c>
      <c r="BD267" s="45" t="s">
        <v>1719</v>
      </c>
      <c r="BE267" s="45" t="b">
        <f t="shared" si="56"/>
        <v>1</v>
      </c>
      <c r="BF267" s="45" t="s">
        <v>1731</v>
      </c>
      <c r="BG267" s="45" t="s">
        <v>1719</v>
      </c>
    </row>
    <row r="268" spans="47:59" x14ac:dyDescent="0.35">
      <c r="AU268" s="47" t="s">
        <v>1478</v>
      </c>
      <c r="BA268" s="45" t="s">
        <v>1724</v>
      </c>
      <c r="BB268" s="45" t="s">
        <v>1725</v>
      </c>
      <c r="BC268" s="45" t="str">
        <f t="shared" si="55"/>
        <v>DSC_LST_Region_Molarity_pmolL_MAX</v>
      </c>
      <c r="BD268" s="45" t="s">
        <v>1725</v>
      </c>
      <c r="BE268" s="45" t="b">
        <f t="shared" si="56"/>
        <v>1</v>
      </c>
      <c r="BF268" s="45" t="s">
        <v>1737</v>
      </c>
      <c r="BG268" s="45" t="s">
        <v>1725</v>
      </c>
    </row>
    <row r="269" spans="47:59" x14ac:dyDescent="0.35">
      <c r="AU269" s="47" t="s">
        <v>1484</v>
      </c>
      <c r="BA269" s="45" t="s">
        <v>1730</v>
      </c>
      <c r="BB269" s="45" t="s">
        <v>1731</v>
      </c>
      <c r="BC269" s="45" t="str">
        <f t="shared" si="55"/>
        <v>DSC_LST_Region_Molarity_pmolL_MEDIAN</v>
      </c>
      <c r="BD269" s="45" t="s">
        <v>1731</v>
      </c>
      <c r="BE269" s="45" t="b">
        <f t="shared" si="56"/>
        <v>1</v>
      </c>
      <c r="BF269" s="45" t="s">
        <v>1743</v>
      </c>
      <c r="BG269" s="45" t="s">
        <v>1731</v>
      </c>
    </row>
    <row r="270" spans="47:59" x14ac:dyDescent="0.35">
      <c r="AU270" s="47" t="s">
        <v>1490</v>
      </c>
      <c r="BA270" s="45" t="s">
        <v>1736</v>
      </c>
      <c r="BB270" s="45" t="s">
        <v>1737</v>
      </c>
      <c r="BC270" s="45" t="str">
        <f t="shared" si="55"/>
        <v>DSC_LST_Region_Molarity_pmolL_CV</v>
      </c>
      <c r="BD270" s="45" t="s">
        <v>1737</v>
      </c>
      <c r="BE270" s="45" t="b">
        <f t="shared" si="56"/>
        <v>1</v>
      </c>
      <c r="BF270" s="45" t="s">
        <v>1748</v>
      </c>
      <c r="BG270" s="45" t="s">
        <v>1737</v>
      </c>
    </row>
    <row r="271" spans="47:59" x14ac:dyDescent="0.35">
      <c r="AU271" s="47" t="s">
        <v>1496</v>
      </c>
      <c r="BA271" s="45" t="s">
        <v>1742</v>
      </c>
      <c r="BB271" s="45" t="s">
        <v>1743</v>
      </c>
      <c r="BC271" s="45" t="str">
        <f t="shared" si="55"/>
        <v>DSC_LST_Percent_of_Total_AVG</v>
      </c>
      <c r="BD271" s="45" t="s">
        <v>1743</v>
      </c>
      <c r="BE271" s="45" t="b">
        <f t="shared" si="56"/>
        <v>1</v>
      </c>
      <c r="BF271" s="45" t="s">
        <v>1753</v>
      </c>
      <c r="BG271" s="45" t="s">
        <v>1743</v>
      </c>
    </row>
    <row r="272" spans="47:59" x14ac:dyDescent="0.35">
      <c r="AU272" s="47" t="s">
        <v>1502</v>
      </c>
      <c r="BA272" s="45" t="s">
        <v>1747</v>
      </c>
      <c r="BB272" s="45" t="s">
        <v>1748</v>
      </c>
      <c r="BC272" s="45" t="str">
        <f t="shared" si="55"/>
        <v>DSC_LST_Percent_of_Total_MIN</v>
      </c>
      <c r="BD272" s="45" t="s">
        <v>1748</v>
      </c>
      <c r="BE272" s="45" t="b">
        <f t="shared" si="56"/>
        <v>1</v>
      </c>
      <c r="BF272" s="45" t="s">
        <v>1759</v>
      </c>
      <c r="BG272" s="45" t="s">
        <v>1748</v>
      </c>
    </row>
    <row r="273" spans="47:59" x14ac:dyDescent="0.35">
      <c r="AU273" s="47" t="s">
        <v>1508</v>
      </c>
      <c r="BA273" s="45" t="s">
        <v>1752</v>
      </c>
      <c r="BB273" s="45" t="s">
        <v>1753</v>
      </c>
      <c r="BC273" s="45" t="str">
        <f t="shared" si="55"/>
        <v>DSC_LST_Percent_of_Total_MAX</v>
      </c>
      <c r="BD273" s="45" t="s">
        <v>1753</v>
      </c>
      <c r="BE273" s="45" t="b">
        <f t="shared" si="56"/>
        <v>1</v>
      </c>
      <c r="BF273" s="45" t="s">
        <v>1765</v>
      </c>
      <c r="BG273" s="45" t="s">
        <v>1753</v>
      </c>
    </row>
    <row r="274" spans="47:59" x14ac:dyDescent="0.35">
      <c r="AU274" s="47" t="s">
        <v>1514</v>
      </c>
      <c r="BA274" s="45" t="s">
        <v>1758</v>
      </c>
      <c r="BB274" s="45" t="s">
        <v>1759</v>
      </c>
      <c r="BC274" s="45" t="str">
        <f t="shared" si="55"/>
        <v>DSC_LST_Percent_of_Total_MEDIAN</v>
      </c>
      <c r="BD274" s="45" t="s">
        <v>1759</v>
      </c>
      <c r="BE274" s="45" t="b">
        <f t="shared" si="56"/>
        <v>1</v>
      </c>
      <c r="BF274" s="45" t="s">
        <v>1769</v>
      </c>
      <c r="BG274" s="45" t="s">
        <v>1759</v>
      </c>
    </row>
    <row r="275" spans="47:59" x14ac:dyDescent="0.35">
      <c r="AU275" s="47" t="s">
        <v>1520</v>
      </c>
      <c r="BA275" s="45" t="s">
        <v>1764</v>
      </c>
      <c r="BB275" s="45" t="s">
        <v>1765</v>
      </c>
      <c r="BC275" s="45" t="str">
        <f t="shared" si="55"/>
        <v>DSC_LST_Percent_of_Total_CV</v>
      </c>
      <c r="BD275" s="45" t="s">
        <v>1765</v>
      </c>
      <c r="BE275" s="45" t="b">
        <f t="shared" si="56"/>
        <v>1</v>
      </c>
      <c r="BF275" s="45" t="s">
        <v>1773</v>
      </c>
      <c r="BG275" s="45" t="s">
        <v>1765</v>
      </c>
    </row>
    <row r="276" spans="47:59" x14ac:dyDescent="0.35">
      <c r="AU276" s="47" t="s">
        <v>1526</v>
      </c>
      <c r="BA276" s="45" t="s">
        <v>1768</v>
      </c>
      <c r="BB276" s="45" t="s">
        <v>1769</v>
      </c>
      <c r="BC276" s="45" t="str">
        <f t="shared" si="55"/>
        <v>DSC_LST_avg_Insert_size_AVG</v>
      </c>
      <c r="BD276" s="45" t="s">
        <v>1769</v>
      </c>
      <c r="BE276" s="45" t="b">
        <f t="shared" si="56"/>
        <v>1</v>
      </c>
      <c r="BF276" s="45" t="s">
        <v>1777</v>
      </c>
      <c r="BG276" s="45" t="s">
        <v>1769</v>
      </c>
    </row>
    <row r="277" spans="47:59" x14ac:dyDescent="0.35">
      <c r="AU277" s="47" t="s">
        <v>1533</v>
      </c>
      <c r="BA277" s="45" t="s">
        <v>1772</v>
      </c>
      <c r="BB277" s="45" t="s">
        <v>1773</v>
      </c>
      <c r="BC277" s="45" t="str">
        <f t="shared" si="55"/>
        <v>DSC_LST_avg_Insert_size_MIN</v>
      </c>
      <c r="BD277" s="45" t="s">
        <v>1773</v>
      </c>
      <c r="BE277" s="45" t="b">
        <f t="shared" si="56"/>
        <v>1</v>
      </c>
      <c r="BF277" s="45" t="s">
        <v>1781</v>
      </c>
      <c r="BG277" s="45" t="s">
        <v>1773</v>
      </c>
    </row>
    <row r="278" spans="47:59" x14ac:dyDescent="0.35">
      <c r="AU278" s="47" t="s">
        <v>1540</v>
      </c>
      <c r="BA278" s="45" t="s">
        <v>1776</v>
      </c>
      <c r="BB278" s="45" t="s">
        <v>1777</v>
      </c>
      <c r="BC278" s="45" t="str">
        <f t="shared" si="55"/>
        <v>DSC_LST_avg_Insert_size_MAX</v>
      </c>
      <c r="BD278" s="45" t="s">
        <v>1777</v>
      </c>
      <c r="BE278" s="45" t="b">
        <f t="shared" si="56"/>
        <v>1</v>
      </c>
      <c r="BF278" s="45" t="s">
        <v>1785</v>
      </c>
      <c r="BG278" s="45" t="s">
        <v>1777</v>
      </c>
    </row>
    <row r="279" spans="47:59" x14ac:dyDescent="0.35">
      <c r="AU279" s="47" t="s">
        <v>1548</v>
      </c>
      <c r="BA279" s="45" t="s">
        <v>1780</v>
      </c>
      <c r="BB279" s="45" t="s">
        <v>1781</v>
      </c>
      <c r="BC279" s="45" t="str">
        <f t="shared" si="55"/>
        <v>DSC_LST_avg_Insert_size_MEDIAN</v>
      </c>
      <c r="BD279" s="45" t="s">
        <v>1781</v>
      </c>
      <c r="BE279" s="45" t="b">
        <f t="shared" si="56"/>
        <v>1</v>
      </c>
      <c r="BF279" s="45" t="s">
        <v>1789</v>
      </c>
      <c r="BG279" s="45" t="s">
        <v>1781</v>
      </c>
    </row>
    <row r="280" spans="47:59" x14ac:dyDescent="0.35">
      <c r="AU280" s="47" t="s">
        <v>1556</v>
      </c>
      <c r="BA280" s="45" t="s">
        <v>1784</v>
      </c>
      <c r="BB280" s="45" t="s">
        <v>1785</v>
      </c>
      <c r="BC280" s="45" t="str">
        <f t="shared" si="55"/>
        <v>DSC_LST_avg_Insert_size_CV</v>
      </c>
      <c r="BD280" s="45" t="s">
        <v>1785</v>
      </c>
      <c r="BE280" s="45" t="b">
        <f t="shared" si="56"/>
        <v>1</v>
      </c>
      <c r="BF280" s="45" t="s">
        <v>1792</v>
      </c>
      <c r="BG280" s="45" t="s">
        <v>1785</v>
      </c>
    </row>
    <row r="281" spans="47:59" x14ac:dyDescent="0.35">
      <c r="AU281" s="47" t="s">
        <v>1564</v>
      </c>
      <c r="BA281" s="45" t="s">
        <v>1788</v>
      </c>
      <c r="BB281" s="45" t="s">
        <v>1789</v>
      </c>
      <c r="BC281" s="45" t="str">
        <f t="shared" si="55"/>
        <v>DSC_LST_avg_adapter_length</v>
      </c>
      <c r="BD281" s="45" t="s">
        <v>1789</v>
      </c>
      <c r="BE281" s="45" t="b">
        <f t="shared" si="56"/>
        <v>1</v>
      </c>
      <c r="BF281" s="45" t="s">
        <v>1795</v>
      </c>
      <c r="BG281" s="45" t="s">
        <v>1789</v>
      </c>
    </row>
    <row r="282" spans="47:59" x14ac:dyDescent="0.35">
      <c r="AU282" s="47" t="s">
        <v>1571</v>
      </c>
      <c r="BA282" s="45" t="s">
        <v>396</v>
      </c>
      <c r="BB282" s="45" t="s">
        <v>1792</v>
      </c>
      <c r="BC282" s="45" t="str">
        <f t="shared" ref="BC282:BC325" si="57">AZ$4&amp;"_"&amp;AZ$15&amp;"_"&amp;BA282</f>
        <v>DSC_LSB_Tech</v>
      </c>
      <c r="BD282" s="45" t="s">
        <v>1792</v>
      </c>
      <c r="BE282" s="45" t="b">
        <f t="shared" si="56"/>
        <v>1</v>
      </c>
      <c r="BF282" s="45" t="s">
        <v>1798</v>
      </c>
      <c r="BG282" s="45" t="s">
        <v>1792</v>
      </c>
    </row>
    <row r="283" spans="47:59" x14ac:dyDescent="0.35">
      <c r="AU283" s="47" t="s">
        <v>1578</v>
      </c>
      <c r="BA283" s="45" t="s">
        <v>395</v>
      </c>
      <c r="BB283" s="45" t="s">
        <v>1795</v>
      </c>
      <c r="BC283" s="45" t="str">
        <f t="shared" si="57"/>
        <v>DSC_LSB_Date</v>
      </c>
      <c r="BD283" s="45" t="s">
        <v>1795</v>
      </c>
      <c r="BE283" s="45" t="b">
        <f t="shared" si="56"/>
        <v>1</v>
      </c>
      <c r="BF283" s="45" t="s">
        <v>1801</v>
      </c>
      <c r="BG283" s="45" t="s">
        <v>1795</v>
      </c>
    </row>
    <row r="284" spans="47:59" x14ac:dyDescent="0.35">
      <c r="AU284" s="47" t="s">
        <v>1584</v>
      </c>
      <c r="BA284" s="45" t="s">
        <v>400</v>
      </c>
      <c r="BB284" s="45" t="s">
        <v>1798</v>
      </c>
      <c r="BC284" s="45" t="str">
        <f t="shared" si="57"/>
        <v>DSC_LSB_File</v>
      </c>
      <c r="BD284" s="45" t="s">
        <v>1798</v>
      </c>
      <c r="BE284" s="45" t="b">
        <f t="shared" si="56"/>
        <v>1</v>
      </c>
      <c r="BF284" s="45" t="s">
        <v>1804</v>
      </c>
      <c r="BG284" s="45" t="s">
        <v>1798</v>
      </c>
    </row>
    <row r="285" spans="47:59" x14ac:dyDescent="0.35">
      <c r="AU285" s="47" t="s">
        <v>1590</v>
      </c>
      <c r="BA285" s="45" t="s">
        <v>403</v>
      </c>
      <c r="BB285" s="45" t="s">
        <v>1801</v>
      </c>
      <c r="BC285" s="45" t="str">
        <f t="shared" si="57"/>
        <v>DSC_LSB_Dilution_factor</v>
      </c>
      <c r="BD285" s="45" t="s">
        <v>1801</v>
      </c>
      <c r="BE285" s="45" t="b">
        <f t="shared" si="56"/>
        <v>1</v>
      </c>
      <c r="BF285" s="45" t="s">
        <v>1807</v>
      </c>
      <c r="BG285" s="45" t="s">
        <v>1801</v>
      </c>
    </row>
    <row r="286" spans="47:59" x14ac:dyDescent="0.35">
      <c r="AU286" s="47" t="s">
        <v>1596</v>
      </c>
      <c r="BA286" s="45" t="s">
        <v>402</v>
      </c>
      <c r="BB286" s="45" t="s">
        <v>1804</v>
      </c>
      <c r="BC286" s="45" t="str">
        <f t="shared" si="57"/>
        <v>DSC_LSB_Kit</v>
      </c>
      <c r="BD286" s="45" t="s">
        <v>1804</v>
      </c>
      <c r="BE286" s="45" t="b">
        <f t="shared" si="56"/>
        <v>1</v>
      </c>
      <c r="BF286" s="45" t="s">
        <v>1810</v>
      </c>
      <c r="BG286" s="45" t="s">
        <v>1804</v>
      </c>
    </row>
    <row r="287" spans="47:59" x14ac:dyDescent="0.35">
      <c r="AU287" s="47" t="s">
        <v>1600</v>
      </c>
      <c r="BA287" s="45" t="s">
        <v>401</v>
      </c>
      <c r="BB287" s="45" t="s">
        <v>1807</v>
      </c>
      <c r="BC287" s="45" t="str">
        <f t="shared" si="57"/>
        <v>DSC_LSB_Instrument</v>
      </c>
      <c r="BD287" s="45" t="s">
        <v>1807</v>
      </c>
      <c r="BE287" s="45" t="b">
        <f t="shared" si="56"/>
        <v>1</v>
      </c>
      <c r="BF287" s="45" t="s">
        <v>1812</v>
      </c>
      <c r="BG287" s="45" t="s">
        <v>1807</v>
      </c>
    </row>
    <row r="288" spans="47:59" x14ac:dyDescent="0.35">
      <c r="AU288" s="47" t="s">
        <v>1604</v>
      </c>
      <c r="BA288" s="45" t="s">
        <v>676</v>
      </c>
      <c r="BB288" s="45" t="s">
        <v>1810</v>
      </c>
      <c r="BC288" s="45" t="str">
        <f t="shared" si="57"/>
        <v>DSC_LSB_From_bp</v>
      </c>
      <c r="BD288" s="45" t="s">
        <v>1810</v>
      </c>
      <c r="BE288" s="45" t="b">
        <f t="shared" si="56"/>
        <v>1</v>
      </c>
      <c r="BF288" s="45" t="s">
        <v>1815</v>
      </c>
      <c r="BG288" s="45" t="s">
        <v>1810</v>
      </c>
    </row>
    <row r="289" spans="47:60" x14ac:dyDescent="0.35">
      <c r="AU289" s="47" t="s">
        <v>1608</v>
      </c>
      <c r="BA289" s="45" t="s">
        <v>696</v>
      </c>
      <c r="BB289" s="45" t="s">
        <v>1812</v>
      </c>
      <c r="BC289" s="45" t="str">
        <f t="shared" si="57"/>
        <v>DSC_LSB_To_bp</v>
      </c>
      <c r="BD289" s="45" t="s">
        <v>1812</v>
      </c>
      <c r="BE289" s="45" t="b">
        <f t="shared" si="56"/>
        <v>1</v>
      </c>
      <c r="BF289" s="45" t="s">
        <v>1818</v>
      </c>
      <c r="BG289" s="45" t="s">
        <v>1812</v>
      </c>
    </row>
    <row r="290" spans="47:60" x14ac:dyDescent="0.35">
      <c r="AU290" s="47" t="s">
        <v>1612</v>
      </c>
      <c r="BA290" s="45" t="s">
        <v>1814</v>
      </c>
      <c r="BB290" s="45" t="s">
        <v>1815</v>
      </c>
      <c r="BC290" s="45" t="str">
        <f t="shared" si="57"/>
        <v>DSC_LSB_Corr_Area_AVG</v>
      </c>
      <c r="BD290" s="45" t="s">
        <v>1815</v>
      </c>
      <c r="BE290" s="45" t="b">
        <f t="shared" si="56"/>
        <v>1</v>
      </c>
      <c r="BF290" s="45" t="s">
        <v>1821</v>
      </c>
      <c r="BG290" s="45" t="s">
        <v>1815</v>
      </c>
      <c r="BH290" s="45" t="s">
        <v>946</v>
      </c>
    </row>
    <row r="291" spans="47:60" x14ac:dyDescent="0.35">
      <c r="AU291" s="47" t="s">
        <v>1616</v>
      </c>
      <c r="BA291" s="45" t="s">
        <v>1817</v>
      </c>
      <c r="BB291" s="45" t="s">
        <v>1818</v>
      </c>
      <c r="BC291" s="45" t="str">
        <f t="shared" si="57"/>
        <v>DSC_LSB_Corr_Area_MIN</v>
      </c>
      <c r="BD291" s="45" t="s">
        <v>1818</v>
      </c>
      <c r="BE291" s="45" t="b">
        <f t="shared" si="56"/>
        <v>1</v>
      </c>
      <c r="BF291" s="45" t="s">
        <v>1824</v>
      </c>
      <c r="BG291" s="45" t="s">
        <v>1818</v>
      </c>
    </row>
    <row r="292" spans="47:60" x14ac:dyDescent="0.35">
      <c r="AU292" s="47" t="s">
        <v>1620</v>
      </c>
      <c r="BA292" s="45" t="s">
        <v>1820</v>
      </c>
      <c r="BB292" s="45" t="s">
        <v>1821</v>
      </c>
      <c r="BC292" s="45" t="str">
        <f t="shared" si="57"/>
        <v>DSC_LSB_Corr_Area_MAX</v>
      </c>
      <c r="BD292" s="45" t="s">
        <v>1821</v>
      </c>
      <c r="BE292" s="45" t="b">
        <f t="shared" si="56"/>
        <v>1</v>
      </c>
      <c r="BF292" s="45" t="s">
        <v>1827</v>
      </c>
      <c r="BG292" s="45" t="s">
        <v>1821</v>
      </c>
    </row>
    <row r="293" spans="47:60" x14ac:dyDescent="0.35">
      <c r="AU293" s="47" t="s">
        <v>1624</v>
      </c>
      <c r="BA293" s="45" t="s">
        <v>1823</v>
      </c>
      <c r="BB293" s="45" t="s">
        <v>1824</v>
      </c>
      <c r="BC293" s="45" t="str">
        <f t="shared" si="57"/>
        <v>DSC_LSB_Corr_Area_MEDIAN</v>
      </c>
      <c r="BD293" s="45" t="s">
        <v>1824</v>
      </c>
      <c r="BE293" s="45" t="b">
        <f t="shared" si="56"/>
        <v>1</v>
      </c>
      <c r="BF293" s="45" t="s">
        <v>1829</v>
      </c>
      <c r="BG293" s="45" t="s">
        <v>1824</v>
      </c>
    </row>
    <row r="294" spans="47:60" x14ac:dyDescent="0.35">
      <c r="AU294" s="47" t="s">
        <v>1628</v>
      </c>
      <c r="BA294" s="45" t="s">
        <v>1826</v>
      </c>
      <c r="BB294" s="45" t="s">
        <v>1827</v>
      </c>
      <c r="BC294" s="45" t="str">
        <f t="shared" si="57"/>
        <v>DSC_LSB_Corr_Area_CV</v>
      </c>
      <c r="BD294" s="45" t="s">
        <v>1827</v>
      </c>
      <c r="BE294" s="45" t="b">
        <f t="shared" si="56"/>
        <v>1</v>
      </c>
      <c r="BF294" s="45" t="s">
        <v>1831</v>
      </c>
      <c r="BG294" s="45" t="s">
        <v>1827</v>
      </c>
    </row>
    <row r="295" spans="47:60" x14ac:dyDescent="0.35">
      <c r="AU295" s="47" t="s">
        <v>1632</v>
      </c>
      <c r="BA295" s="45" t="s">
        <v>1742</v>
      </c>
      <c r="BB295" s="45" t="s">
        <v>1829</v>
      </c>
      <c r="BC295" s="45" t="str">
        <f t="shared" si="57"/>
        <v>DSC_LSB_Percent_of_Total_AVG</v>
      </c>
      <c r="BD295" s="45" t="s">
        <v>1829</v>
      </c>
      <c r="BE295" s="45" t="b">
        <f t="shared" si="56"/>
        <v>1</v>
      </c>
      <c r="BF295" s="45" t="s">
        <v>1833</v>
      </c>
      <c r="BG295" s="45" t="s">
        <v>1829</v>
      </c>
    </row>
    <row r="296" spans="47:60" x14ac:dyDescent="0.35">
      <c r="AU296" s="47" t="s">
        <v>1636</v>
      </c>
      <c r="BA296" s="45" t="s">
        <v>1747</v>
      </c>
      <c r="BB296" s="45" t="s">
        <v>1831</v>
      </c>
      <c r="BC296" s="45" t="str">
        <f t="shared" si="57"/>
        <v>DSC_LSB_Percent_of_Total_MIN</v>
      </c>
      <c r="BD296" s="45" t="s">
        <v>1831</v>
      </c>
      <c r="BE296" s="45" t="b">
        <f t="shared" si="56"/>
        <v>1</v>
      </c>
      <c r="BF296" s="45" t="s">
        <v>1835</v>
      </c>
      <c r="BG296" s="45" t="s">
        <v>1831</v>
      </c>
    </row>
    <row r="297" spans="47:60" x14ac:dyDescent="0.35">
      <c r="AU297" s="47" t="s">
        <v>1640</v>
      </c>
      <c r="BA297" s="45" t="s">
        <v>1752</v>
      </c>
      <c r="BB297" s="45" t="s">
        <v>1833</v>
      </c>
      <c r="BC297" s="45" t="str">
        <f t="shared" si="57"/>
        <v>DSC_LSB_Percent_of_Total_MAX</v>
      </c>
      <c r="BD297" s="45" t="s">
        <v>1833</v>
      </c>
      <c r="BE297" s="45" t="b">
        <f t="shared" si="56"/>
        <v>1</v>
      </c>
      <c r="BF297" s="45" t="s">
        <v>1837</v>
      </c>
      <c r="BG297" s="45" t="s">
        <v>1833</v>
      </c>
    </row>
    <row r="298" spans="47:60" x14ac:dyDescent="0.35">
      <c r="AU298" s="47" t="s">
        <v>1644</v>
      </c>
      <c r="BA298" s="45" t="s">
        <v>1758</v>
      </c>
      <c r="BB298" s="45" t="s">
        <v>1835</v>
      </c>
      <c r="BC298" s="45" t="str">
        <f t="shared" si="57"/>
        <v>DSC_LSB_Percent_of_Total_MEDIAN</v>
      </c>
      <c r="BD298" s="45" t="s">
        <v>1835</v>
      </c>
      <c r="BE298" s="45" t="b">
        <f t="shared" si="56"/>
        <v>1</v>
      </c>
      <c r="BF298" s="45" t="s">
        <v>1839</v>
      </c>
      <c r="BG298" s="45" t="s">
        <v>1835</v>
      </c>
    </row>
    <row r="299" spans="47:60" x14ac:dyDescent="0.35">
      <c r="AU299" s="47" t="s">
        <v>1648</v>
      </c>
      <c r="BA299" s="45" t="s">
        <v>1764</v>
      </c>
      <c r="BB299" s="45" t="s">
        <v>1837</v>
      </c>
      <c r="BC299" s="45" t="str">
        <f t="shared" si="57"/>
        <v>DSC_LSB_Percent_of_Total_CV</v>
      </c>
      <c r="BD299" s="45" t="s">
        <v>1837</v>
      </c>
      <c r="BE299" s="45" t="b">
        <f t="shared" si="56"/>
        <v>1</v>
      </c>
      <c r="BF299" s="45" t="s">
        <v>1841</v>
      </c>
      <c r="BG299" s="45" t="s">
        <v>1837</v>
      </c>
    </row>
    <row r="300" spans="47:60" x14ac:dyDescent="0.35">
      <c r="AU300" s="47" t="s">
        <v>1652</v>
      </c>
      <c r="BA300" s="45" t="s">
        <v>1658</v>
      </c>
      <c r="BB300" s="45" t="s">
        <v>1839</v>
      </c>
      <c r="BC300" s="45" t="str">
        <f t="shared" si="57"/>
        <v>DSC_LSB_Average_Size_bp_AVG</v>
      </c>
      <c r="BD300" s="45" t="s">
        <v>1839</v>
      </c>
      <c r="BE300" s="45" t="b">
        <f t="shared" si="56"/>
        <v>1</v>
      </c>
      <c r="BF300" s="45" t="s">
        <v>1843</v>
      </c>
      <c r="BG300" s="45" t="s">
        <v>1839</v>
      </c>
    </row>
    <row r="301" spans="47:60" x14ac:dyDescent="0.35">
      <c r="AU301" s="47" t="s">
        <v>1656</v>
      </c>
      <c r="BA301" s="45" t="s">
        <v>1664</v>
      </c>
      <c r="BB301" s="45" t="s">
        <v>1841</v>
      </c>
      <c r="BC301" s="45" t="str">
        <f t="shared" si="57"/>
        <v>DSC_LSB_Average_Size_bp_MIN</v>
      </c>
      <c r="BD301" s="45" t="s">
        <v>1841</v>
      </c>
      <c r="BE301" s="45" t="b">
        <f t="shared" si="56"/>
        <v>1</v>
      </c>
      <c r="BF301" s="45" t="s">
        <v>1845</v>
      </c>
      <c r="BG301" s="45" t="s">
        <v>1841</v>
      </c>
    </row>
    <row r="302" spans="47:60" x14ac:dyDescent="0.35">
      <c r="AU302" s="47" t="s">
        <v>1662</v>
      </c>
      <c r="BA302" s="45" t="s">
        <v>1670</v>
      </c>
      <c r="BB302" s="45" t="s">
        <v>1843</v>
      </c>
      <c r="BC302" s="45" t="str">
        <f t="shared" si="57"/>
        <v>DSC_LSB_Average_Size_bp_MAX</v>
      </c>
      <c r="BD302" s="45" t="s">
        <v>1843</v>
      </c>
      <c r="BE302" s="45" t="b">
        <f t="shared" si="56"/>
        <v>1</v>
      </c>
      <c r="BF302" s="45" t="s">
        <v>1847</v>
      </c>
      <c r="BG302" s="45" t="s">
        <v>1843</v>
      </c>
    </row>
    <row r="303" spans="47:60" x14ac:dyDescent="0.35">
      <c r="AU303" s="47" t="s">
        <v>1668</v>
      </c>
      <c r="BA303" s="45" t="s">
        <v>1676</v>
      </c>
      <c r="BB303" s="45" t="s">
        <v>1845</v>
      </c>
      <c r="BC303" s="45" t="str">
        <f t="shared" si="57"/>
        <v>DSC_LSB_Average_Size_bp_MEDIAN</v>
      </c>
      <c r="BD303" s="45" t="s">
        <v>1845</v>
      </c>
      <c r="BE303" s="45" t="b">
        <f t="shared" si="56"/>
        <v>1</v>
      </c>
      <c r="BF303" s="45" t="s">
        <v>1850</v>
      </c>
      <c r="BG303" s="45" t="s">
        <v>1845</v>
      </c>
    </row>
    <row r="304" spans="47:60" x14ac:dyDescent="0.35">
      <c r="AU304" s="47" t="s">
        <v>1674</v>
      </c>
      <c r="BA304" s="45" t="s">
        <v>1682</v>
      </c>
      <c r="BB304" s="45" t="s">
        <v>1847</v>
      </c>
      <c r="BC304" s="45" t="str">
        <f t="shared" si="57"/>
        <v>DSC_LSB_Average_Size_bp_CV</v>
      </c>
      <c r="BD304" s="45" t="s">
        <v>1847</v>
      </c>
      <c r="BE304" s="45" t="b">
        <f t="shared" si="56"/>
        <v>1</v>
      </c>
      <c r="BF304" s="45" t="s">
        <v>1853</v>
      </c>
      <c r="BG304" s="45" t="s">
        <v>1847</v>
      </c>
    </row>
    <row r="305" spans="47:59" x14ac:dyDescent="0.35">
      <c r="AU305" s="47" t="s">
        <v>1680</v>
      </c>
      <c r="BA305" s="45" t="s">
        <v>1849</v>
      </c>
      <c r="BB305" s="45" t="s">
        <v>1850</v>
      </c>
      <c r="BC305" s="45" t="str">
        <f t="shared" si="57"/>
        <v>DSC_LSB_Size_distribution_in_CV_percent_AVG</v>
      </c>
      <c r="BD305" s="45" t="s">
        <v>1850</v>
      </c>
      <c r="BE305" s="45" t="b">
        <f t="shared" si="56"/>
        <v>1</v>
      </c>
      <c r="BF305" s="45" t="s">
        <v>1856</v>
      </c>
      <c r="BG305" s="45" t="s">
        <v>1850</v>
      </c>
    </row>
    <row r="306" spans="47:59" x14ac:dyDescent="0.35">
      <c r="AU306" s="47" t="s">
        <v>1686</v>
      </c>
      <c r="BA306" s="45" t="s">
        <v>1852</v>
      </c>
      <c r="BB306" s="45" t="s">
        <v>1853</v>
      </c>
      <c r="BC306" s="45" t="str">
        <f t="shared" si="57"/>
        <v>DSC_LSB_Size_distribution_in_CV_percent_MIN</v>
      </c>
      <c r="BD306" s="45" t="s">
        <v>1853</v>
      </c>
      <c r="BE306" s="45" t="b">
        <f t="shared" si="56"/>
        <v>1</v>
      </c>
      <c r="BF306" s="45" t="s">
        <v>1858</v>
      </c>
      <c r="BG306" s="45" t="s">
        <v>1853</v>
      </c>
    </row>
    <row r="307" spans="47:59" x14ac:dyDescent="0.35">
      <c r="AU307" s="47" t="s">
        <v>1691</v>
      </c>
      <c r="BA307" s="45" t="s">
        <v>1855</v>
      </c>
      <c r="BB307" s="45" t="s">
        <v>1856</v>
      </c>
      <c r="BC307" s="45" t="str">
        <f t="shared" si="57"/>
        <v>DSC_LSB_Size_distribution_in_CV_percent_MAX</v>
      </c>
      <c r="BD307" s="45" t="s">
        <v>1856</v>
      </c>
      <c r="BE307" s="45" t="b">
        <f t="shared" si="56"/>
        <v>1</v>
      </c>
      <c r="BF307" s="45" t="s">
        <v>1860</v>
      </c>
      <c r="BG307" s="45" t="s">
        <v>1856</v>
      </c>
    </row>
    <row r="308" spans="47:59" x14ac:dyDescent="0.35">
      <c r="AU308" s="47" t="s">
        <v>1696</v>
      </c>
      <c r="BA308" s="45" t="s">
        <v>1857</v>
      </c>
      <c r="BB308" s="45" t="s">
        <v>1858</v>
      </c>
      <c r="BC308" s="45" t="str">
        <f t="shared" si="57"/>
        <v>DSC_LSB_Size_distribution_in_CV_percent_MEDIAN</v>
      </c>
      <c r="BD308" s="45" t="s">
        <v>1858</v>
      </c>
      <c r="BE308" s="45" t="b">
        <f t="shared" si="56"/>
        <v>1</v>
      </c>
      <c r="BF308" s="45" t="s">
        <v>1861</v>
      </c>
      <c r="BG308" s="45" t="s">
        <v>1858</v>
      </c>
    </row>
    <row r="309" spans="47:59" x14ac:dyDescent="0.35">
      <c r="AU309" s="47" t="s">
        <v>1701</v>
      </c>
      <c r="BA309" s="45" t="s">
        <v>1859</v>
      </c>
      <c r="BB309" s="45" t="s">
        <v>1860</v>
      </c>
      <c r="BC309" s="45" t="str">
        <f t="shared" si="57"/>
        <v>DSC_LSB_Size_distribution_in_CV_percent_CV</v>
      </c>
      <c r="BD309" s="45" t="s">
        <v>1860</v>
      </c>
      <c r="BE309" s="45" t="b">
        <f t="shared" si="56"/>
        <v>1</v>
      </c>
      <c r="BF309" s="45" t="s">
        <v>1862</v>
      </c>
      <c r="BG309" s="45" t="s">
        <v>1860</v>
      </c>
    </row>
    <row r="310" spans="47:59" x14ac:dyDescent="0.35">
      <c r="AU310" s="47" t="s">
        <v>1706</v>
      </c>
      <c r="BA310" s="45" t="s">
        <v>1688</v>
      </c>
      <c r="BB310" s="45" t="s">
        <v>1861</v>
      </c>
      <c r="BC310" s="45" t="str">
        <f t="shared" si="57"/>
        <v>DSC_LSB_Conc_pguL_AVG</v>
      </c>
      <c r="BD310" s="45" t="s">
        <v>1861</v>
      </c>
      <c r="BE310" s="45" t="b">
        <f t="shared" si="56"/>
        <v>1</v>
      </c>
      <c r="BF310" s="45" t="s">
        <v>1863</v>
      </c>
      <c r="BG310" s="45" t="s">
        <v>1861</v>
      </c>
    </row>
    <row r="311" spans="47:59" x14ac:dyDescent="0.35">
      <c r="AU311" s="47" t="s">
        <v>1711</v>
      </c>
      <c r="BA311" s="45" t="s">
        <v>1693</v>
      </c>
      <c r="BB311" s="45" t="s">
        <v>1862</v>
      </c>
      <c r="BC311" s="45" t="str">
        <f t="shared" si="57"/>
        <v>DSC_LSB_Conc_pguL_MIN</v>
      </c>
      <c r="BD311" s="45" t="s">
        <v>1862</v>
      </c>
      <c r="BE311" s="45" t="b">
        <f t="shared" si="56"/>
        <v>1</v>
      </c>
      <c r="BF311" s="45" t="s">
        <v>1865</v>
      </c>
      <c r="BG311" s="45" t="s">
        <v>1862</v>
      </c>
    </row>
    <row r="312" spans="47:59" x14ac:dyDescent="0.35">
      <c r="AU312" s="47" t="s">
        <v>1716</v>
      </c>
      <c r="BA312" s="45" t="s">
        <v>1698</v>
      </c>
      <c r="BB312" s="45" t="s">
        <v>1863</v>
      </c>
      <c r="BC312" s="45" t="str">
        <f t="shared" si="57"/>
        <v>DSC_LSB_Conc_pguL_MAX</v>
      </c>
      <c r="BD312" s="45" t="s">
        <v>1863</v>
      </c>
      <c r="BE312" s="45" t="b">
        <f t="shared" si="56"/>
        <v>1</v>
      </c>
      <c r="BF312" s="45" t="s">
        <v>1867</v>
      </c>
      <c r="BG312" s="45" t="s">
        <v>1863</v>
      </c>
    </row>
    <row r="313" spans="47:59" x14ac:dyDescent="0.35">
      <c r="AU313" s="47" t="s">
        <v>1722</v>
      </c>
      <c r="BA313" s="45" t="s">
        <v>1703</v>
      </c>
      <c r="BB313" s="45" t="s">
        <v>1865</v>
      </c>
      <c r="BC313" s="45" t="str">
        <f t="shared" si="57"/>
        <v>DSC_LSB_Conc_pguL_MEDIAN</v>
      </c>
      <c r="BD313" s="45" t="s">
        <v>1865</v>
      </c>
      <c r="BE313" s="45" t="b">
        <f t="shared" si="56"/>
        <v>1</v>
      </c>
      <c r="BF313" s="45" t="s">
        <v>1870</v>
      </c>
      <c r="BG313" s="45" t="s">
        <v>1865</v>
      </c>
    </row>
    <row r="314" spans="47:59" x14ac:dyDescent="0.35">
      <c r="AU314" s="47" t="s">
        <v>1728</v>
      </c>
      <c r="BA314" s="45" t="s">
        <v>1708</v>
      </c>
      <c r="BB314" s="45" t="s">
        <v>1867</v>
      </c>
      <c r="BC314" s="45" t="str">
        <f t="shared" si="57"/>
        <v>DSC_LSB_Conc_pguL_CV</v>
      </c>
      <c r="BD314" s="45" t="s">
        <v>1867</v>
      </c>
      <c r="BE314" s="45" t="b">
        <f t="shared" si="56"/>
        <v>1</v>
      </c>
      <c r="BF314" s="45" t="s">
        <v>1873</v>
      </c>
      <c r="BG314" s="45" t="s">
        <v>1867</v>
      </c>
    </row>
    <row r="315" spans="47:59" x14ac:dyDescent="0.35">
      <c r="AU315" s="47" t="s">
        <v>1734</v>
      </c>
      <c r="BA315" s="45" t="s">
        <v>1869</v>
      </c>
      <c r="BB315" s="45" t="s">
        <v>1870</v>
      </c>
      <c r="BC315" s="45" t="str">
        <f t="shared" si="57"/>
        <v>DSC_LSB_Molarity_pmolL_AVG</v>
      </c>
      <c r="BD315" s="45" t="s">
        <v>1870</v>
      </c>
      <c r="BE315" s="45" t="b">
        <f t="shared" si="56"/>
        <v>1</v>
      </c>
      <c r="BF315" s="45" t="s">
        <v>1876</v>
      </c>
      <c r="BG315" s="45" t="s">
        <v>1870</v>
      </c>
    </row>
    <row r="316" spans="47:59" x14ac:dyDescent="0.35">
      <c r="AU316" s="47" t="s">
        <v>1740</v>
      </c>
      <c r="BA316" s="45" t="s">
        <v>1872</v>
      </c>
      <c r="BB316" s="45" t="s">
        <v>1873</v>
      </c>
      <c r="BC316" s="45" t="str">
        <f t="shared" si="57"/>
        <v>DSC_LSB_Molarity_pmolL_MIN</v>
      </c>
      <c r="BD316" s="45" t="s">
        <v>1873</v>
      </c>
      <c r="BE316" s="45" t="b">
        <f t="shared" si="56"/>
        <v>1</v>
      </c>
      <c r="BF316" s="45" t="s">
        <v>1879</v>
      </c>
      <c r="BG316" s="45" t="s">
        <v>1873</v>
      </c>
    </row>
    <row r="317" spans="47:59" x14ac:dyDescent="0.35">
      <c r="AU317" s="47" t="s">
        <v>1745</v>
      </c>
      <c r="BA317" s="45" t="s">
        <v>1875</v>
      </c>
      <c r="BB317" s="45" t="s">
        <v>1876</v>
      </c>
      <c r="BC317" s="45" t="str">
        <f t="shared" si="57"/>
        <v>DSC_LSB_Molarity_pmolL_MAX</v>
      </c>
      <c r="BD317" s="45" t="s">
        <v>1876</v>
      </c>
      <c r="BE317" s="45" t="b">
        <f t="shared" si="56"/>
        <v>1</v>
      </c>
      <c r="BF317" s="45" t="s">
        <v>1882</v>
      </c>
      <c r="BG317" s="45" t="s">
        <v>1876</v>
      </c>
    </row>
    <row r="318" spans="47:59" x14ac:dyDescent="0.35">
      <c r="AU318" s="47" t="s">
        <v>1750</v>
      </c>
      <c r="BA318" s="45" t="s">
        <v>1878</v>
      </c>
      <c r="BB318" s="45" t="s">
        <v>1879</v>
      </c>
      <c r="BC318" s="45" t="str">
        <f t="shared" si="57"/>
        <v>DSC_LSB_Molarity_pmolL_MEDIAN</v>
      </c>
      <c r="BD318" s="45" t="s">
        <v>1879</v>
      </c>
      <c r="BE318" s="45" t="b">
        <f t="shared" si="56"/>
        <v>1</v>
      </c>
      <c r="BF318" s="45" t="s">
        <v>1884</v>
      </c>
      <c r="BG318" s="45" t="s">
        <v>1879</v>
      </c>
    </row>
    <row r="319" spans="47:59" x14ac:dyDescent="0.35">
      <c r="AU319" s="47" t="s">
        <v>1756</v>
      </c>
      <c r="BA319" s="45" t="s">
        <v>1881</v>
      </c>
      <c r="BB319" s="45" t="s">
        <v>1882</v>
      </c>
      <c r="BC319" s="45" t="str">
        <f t="shared" si="57"/>
        <v>DSC_LSB_Molarity_pmolL_CV</v>
      </c>
      <c r="BD319" s="45" t="s">
        <v>1882</v>
      </c>
      <c r="BE319" s="45" t="b">
        <f t="shared" si="56"/>
        <v>1</v>
      </c>
      <c r="BF319" s="45" t="s">
        <v>1886</v>
      </c>
      <c r="BG319" s="45" t="s">
        <v>1882</v>
      </c>
    </row>
    <row r="320" spans="47:59" x14ac:dyDescent="0.35">
      <c r="AU320" s="47" t="s">
        <v>1762</v>
      </c>
      <c r="BA320" s="45" t="s">
        <v>1768</v>
      </c>
      <c r="BB320" s="45" t="s">
        <v>1884</v>
      </c>
      <c r="BC320" s="45" t="str">
        <f t="shared" si="57"/>
        <v>DSC_LSB_avg_Insert_size_AVG</v>
      </c>
      <c r="BD320" s="45" t="s">
        <v>1884</v>
      </c>
      <c r="BE320" s="45" t="b">
        <f t="shared" si="56"/>
        <v>1</v>
      </c>
      <c r="BF320" s="45" t="s">
        <v>1888</v>
      </c>
      <c r="BG320" s="45" t="s">
        <v>1884</v>
      </c>
    </row>
    <row r="321" spans="53:59" x14ac:dyDescent="0.35">
      <c r="BA321" s="45" t="s">
        <v>1772</v>
      </c>
      <c r="BB321" s="45" t="s">
        <v>1886</v>
      </c>
      <c r="BC321" s="45" t="str">
        <f t="shared" si="57"/>
        <v>DSC_LSB_avg_Insert_size_MIN</v>
      </c>
      <c r="BD321" s="45" t="s">
        <v>1886</v>
      </c>
      <c r="BE321" s="45" t="b">
        <f t="shared" si="56"/>
        <v>1</v>
      </c>
      <c r="BF321" s="45" t="s">
        <v>1889</v>
      </c>
      <c r="BG321" s="45" t="s">
        <v>1886</v>
      </c>
    </row>
    <row r="322" spans="53:59" x14ac:dyDescent="0.35">
      <c r="BA322" s="45" t="s">
        <v>1776</v>
      </c>
      <c r="BB322" s="45" t="s">
        <v>1888</v>
      </c>
      <c r="BC322" s="45" t="str">
        <f t="shared" si="57"/>
        <v>DSC_LSB_avg_Insert_size_MAX</v>
      </c>
      <c r="BD322" s="45" t="s">
        <v>1888</v>
      </c>
      <c r="BE322" s="45" t="b">
        <f t="shared" si="56"/>
        <v>1</v>
      </c>
      <c r="BF322" s="45" t="s">
        <v>1890</v>
      </c>
      <c r="BG322" s="45" t="s">
        <v>1888</v>
      </c>
    </row>
    <row r="323" spans="53:59" x14ac:dyDescent="0.35">
      <c r="BA323" s="45" t="s">
        <v>1780</v>
      </c>
      <c r="BB323" s="45" t="s">
        <v>1889</v>
      </c>
      <c r="BC323" s="45" t="str">
        <f t="shared" si="57"/>
        <v>DSC_LSB_avg_Insert_size_MEDIAN</v>
      </c>
      <c r="BD323" s="45" t="s">
        <v>1889</v>
      </c>
      <c r="BE323" s="45" t="b">
        <f t="shared" si="56"/>
        <v>1</v>
      </c>
      <c r="BF323" s="45" t="s">
        <v>1891</v>
      </c>
      <c r="BG323" s="45" t="s">
        <v>1889</v>
      </c>
    </row>
    <row r="324" spans="53:59" x14ac:dyDescent="0.35">
      <c r="BA324" s="45" t="s">
        <v>1784</v>
      </c>
      <c r="BB324" s="45" t="s">
        <v>1890</v>
      </c>
      <c r="BC324" s="45" t="str">
        <f t="shared" si="57"/>
        <v>DSC_LSB_avg_Insert_size_CV</v>
      </c>
      <c r="BD324" s="45" t="s">
        <v>1890</v>
      </c>
      <c r="BE324" s="45" t="b">
        <f t="shared" si="56"/>
        <v>1</v>
      </c>
      <c r="BG324" s="45" t="s">
        <v>1890</v>
      </c>
    </row>
    <row r="325" spans="53:59" x14ac:dyDescent="0.35">
      <c r="BA325" s="45" t="s">
        <v>1788</v>
      </c>
      <c r="BB325" s="45" t="s">
        <v>1891</v>
      </c>
      <c r="BC325" s="45" t="str">
        <f t="shared" si="57"/>
        <v>DSC_LSB_avg_adapter_length</v>
      </c>
      <c r="BD325" s="45" t="s">
        <v>1891</v>
      </c>
      <c r="BE325" s="45" t="b">
        <f t="shared" si="56"/>
        <v>1</v>
      </c>
      <c r="BG325" s="45" t="s">
        <v>1891</v>
      </c>
    </row>
  </sheetData>
  <conditionalFormatting sqref="BE1:BE1048576">
    <cfRule type="containsText" dxfId="0" priority="1" operator="containsText" text="FALSE">
      <formula>NOT(ISERROR(SEARCH("FALSE",BE1)))</formula>
    </cfRule>
  </conditionalFormatting>
  <dataValidations count="2">
    <dataValidation type="list" allowBlank="1" showInputMessage="1" showErrorMessage="1" sqref="CO30:CP33" xr:uid="{00000000-0002-0000-1400-000000000000}">
      <formula1>#REF!</formula1>
    </dataValidation>
    <dataValidation type="list" allowBlank="1" showInputMessage="1" showErrorMessage="1" sqref="CR27:CR29 CO27:CP29" xr:uid="{00000000-0002-0000-1400-000001000000}">
      <formula1>$R$4:$R$7</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ORC Terms &amp; Conditions</vt:lpstr>
      <vt:lpstr>NucleicAcid Sample Requirements</vt:lpstr>
      <vt:lpstr>Crude Sample Requirements</vt:lpstr>
      <vt:lpstr>QC Information</vt:lpstr>
      <vt:lpstr>Critical Info &amp; Checklist</vt:lpstr>
      <vt:lpstr>Sample Information</vt:lpstr>
      <vt:lpstr>New Data Sheet</vt:lpstr>
      <vt:lpstr>Dropdown Resources</vt:lpstr>
      <vt:lpstr>Crosscheck</vt:lpstr>
      <vt:lpstr>DNase</vt:lpstr>
      <vt:lpstr>Instrument</vt:lpstr>
      <vt:lpstr>LibPrepRequired</vt:lpstr>
      <vt:lpstr>LibQuantit</vt:lpstr>
      <vt:lpstr>Prep</vt:lpstr>
      <vt:lpstr>'QC Information'!Print_Area</vt:lpstr>
      <vt:lpstr>RIN</vt:lpstr>
      <vt:lpstr>SampleType</vt:lpstr>
      <vt:lpstr>Sequencing</vt:lpstr>
      <vt:lpstr>ServiceRequired</vt:lpstr>
      <vt:lpstr>ServicesRequired</vt:lpstr>
      <vt:lpstr>Sizing</vt:lpstr>
      <vt:lpstr>SubQuantit</vt:lpstr>
      <vt:lpstr>TapeStation</vt:lpstr>
      <vt:lpstr>UserPrepared</vt:lpstr>
      <vt:lpstr>UserPrepared2</vt:lpstr>
      <vt:lpstr>UserPreparedLibs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DSC_spare</dc:creator>
  <cp:keywords/>
  <dc:description/>
  <cp:lastModifiedBy>Mau, Martin</cp:lastModifiedBy>
  <cp:revision/>
  <dcterms:created xsi:type="dcterms:W3CDTF">2018-11-22T20:31:13Z</dcterms:created>
  <dcterms:modified xsi:type="dcterms:W3CDTF">2025-12-02T16:15:32Z</dcterms:modified>
  <cp:category/>
  <cp:contentStatus/>
</cp:coreProperties>
</file>